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242b07b53c4c8978/Dokumente/Studio 13/Spoko/Finale Tools/06_Erfolgsmessung/"/>
    </mc:Choice>
  </mc:AlternateContent>
  <xr:revisionPtr revIDLastSave="0" documentId="8_{463BCD58-934A-4F2D-ABCA-E13262EE6E0A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Anleitung" sheetId="1" r:id="rId1"/>
    <sheet name="Übersicht" sheetId="2" r:id="rId2"/>
    <sheet name="Wirkung" sheetId="3" r:id="rId3"/>
    <sheet name="Listen" sheetId="4" r:id="rId4"/>
  </sheets>
  <definedNames>
    <definedName name="_xlnm._FilterDatabase" localSheetId="2" hidden="1">Wirkung!$A$12:$V$32</definedName>
    <definedName name="_xlnm.Print_Area" localSheetId="0">Anleitung!$A$1:$B$41</definedName>
    <definedName name="_xlnm.Print_Area" localSheetId="3">Listen!$A$1:$B$17</definedName>
    <definedName name="_xlnm.Print_Area" localSheetId="1">Übersicht!$A$1:$M$53</definedName>
    <definedName name="_xlnm.Print_Area" localSheetId="2">Wirkung!$A$1:$V$35</definedName>
    <definedName name="_xlnm.Print_Titles" localSheetId="2">Wirkung!$12:$12</definedName>
    <definedName name="L_Handlungsfeld">OFFSET(Listen!$A$11,0,0,MAX(1,COUNTA(Listen!$A$11:$A$50)),1)</definedName>
    <definedName name="L_Richtung">OFFSET(Listen!$B$11,0,0,MAX(1,COUNTA(Listen!$B$11:$B$50)),1)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S32" i="3" l="1"/>
  <c r="T32" i="3" s="1"/>
  <c r="U32" i="3" s="1"/>
  <c r="S31" i="3"/>
  <c r="T31" i="3" s="1"/>
  <c r="U31" i="3" s="1"/>
  <c r="S30" i="3"/>
  <c r="T30" i="3" s="1"/>
  <c r="U30" i="3" s="1"/>
  <c r="S29" i="3"/>
  <c r="T29" i="3" s="1"/>
  <c r="U29" i="3" s="1"/>
  <c r="S28" i="3"/>
  <c r="T28" i="3" s="1"/>
  <c r="U28" i="3" s="1"/>
  <c r="U27" i="3"/>
  <c r="T27" i="3"/>
  <c r="S27" i="3"/>
  <c r="S26" i="3"/>
  <c r="T26" i="3" s="1"/>
  <c r="U26" i="3" s="1"/>
  <c r="U25" i="3"/>
  <c r="T25" i="3"/>
  <c r="S25" i="3"/>
  <c r="S24" i="3"/>
  <c r="T24" i="3" s="1"/>
  <c r="S23" i="3"/>
  <c r="T23" i="3" s="1"/>
  <c r="S22" i="3"/>
  <c r="T22" i="3" s="1"/>
  <c r="T21" i="3"/>
  <c r="U21" i="3" s="1"/>
  <c r="S21" i="3"/>
  <c r="T20" i="3"/>
  <c r="U20" i="3" s="1"/>
  <c r="S20" i="3"/>
  <c r="S19" i="3"/>
  <c r="T19" i="3" s="1"/>
  <c r="T18" i="3"/>
  <c r="B30" i="2" s="1"/>
  <c r="S18" i="3"/>
  <c r="T17" i="3"/>
  <c r="U17" i="3" s="1"/>
  <c r="S17" i="3"/>
  <c r="S16" i="3"/>
  <c r="T16" i="3" s="1"/>
  <c r="S15" i="3"/>
  <c r="T15" i="3" s="1"/>
  <c r="S14" i="3"/>
  <c r="T14" i="3" s="1"/>
  <c r="S13" i="3"/>
  <c r="T13" i="3" s="1"/>
  <c r="E47" i="2"/>
  <c r="D47" i="2"/>
  <c r="C47" i="2"/>
  <c r="B47" i="2"/>
  <c r="A47" i="2"/>
  <c r="E46" i="2"/>
  <c r="D46" i="2"/>
  <c r="C46" i="2"/>
  <c r="B46" i="2"/>
  <c r="A46" i="2"/>
  <c r="E45" i="2"/>
  <c r="D45" i="2"/>
  <c r="C45" i="2"/>
  <c r="B45" i="2"/>
  <c r="A45" i="2"/>
  <c r="E44" i="2"/>
  <c r="D44" i="2"/>
  <c r="C44" i="2"/>
  <c r="B44" i="2"/>
  <c r="A44" i="2"/>
  <c r="E43" i="2"/>
  <c r="D43" i="2"/>
  <c r="C43" i="2"/>
  <c r="B43" i="2"/>
  <c r="A43" i="2"/>
  <c r="E42" i="2"/>
  <c r="D42" i="2"/>
  <c r="C42" i="2"/>
  <c r="B42" i="2"/>
  <c r="A42" i="2"/>
  <c r="E41" i="2"/>
  <c r="D41" i="2"/>
  <c r="C41" i="2"/>
  <c r="B41" i="2"/>
  <c r="A41" i="2"/>
  <c r="E40" i="2"/>
  <c r="D40" i="2"/>
  <c r="C40" i="2"/>
  <c r="B40" i="2"/>
  <c r="A40" i="2"/>
  <c r="A36" i="2"/>
  <c r="A35" i="2"/>
  <c r="A34" i="2"/>
  <c r="B33" i="2"/>
  <c r="A33" i="2"/>
  <c r="B32" i="2"/>
  <c r="A32" i="2"/>
  <c r="A31" i="2"/>
  <c r="A30" i="2"/>
  <c r="B29" i="2"/>
  <c r="A29" i="2"/>
  <c r="A28" i="2"/>
  <c r="A27" i="2"/>
  <c r="A26" i="2"/>
  <c r="A25" i="2"/>
  <c r="B13" i="2"/>
  <c r="B12" i="2"/>
  <c r="B11" i="2"/>
  <c r="B10" i="2"/>
  <c r="U22" i="3" l="1"/>
  <c r="B34" i="2"/>
  <c r="U24" i="3"/>
  <c r="B36" i="2"/>
  <c r="B25" i="2"/>
  <c r="B14" i="2"/>
  <c r="U13" i="3"/>
  <c r="U14" i="3"/>
  <c r="B26" i="2"/>
  <c r="U15" i="3"/>
  <c r="B27" i="2"/>
  <c r="B28" i="2"/>
  <c r="U16" i="3"/>
  <c r="B31" i="2"/>
  <c r="U19" i="3"/>
  <c r="U23" i="3"/>
  <c r="B35" i="2"/>
  <c r="U18" i="3"/>
  <c r="B20" i="2" l="1"/>
  <c r="B21" i="2"/>
  <c r="B19" i="2"/>
  <c r="B18" i="2"/>
</calcChain>
</file>

<file path=xl/sharedStrings.xml><?xml version="1.0" encoding="utf-8"?>
<sst xmlns="http://schemas.openxmlformats.org/spreadsheetml/2006/main" count="156" uniqueCount="127">
  <si>
    <t>Wirkung je Vorhaben</t>
  </si>
  <si>
    <t>Toolbox Sportkoordination · Erfolgsmessung</t>
  </si>
  <si>
    <t>Wofür dieses Tool</t>
  </si>
  <si>
    <t>Wirkung wird hier pro Vorhaben gemessen, nicht pro Fachstelle. Das entspricht dem Alltag: Gearbeitet</t>
  </si>
  <si>
    <t>wird an Projekten, und dort entsteht auch die Wirkung.</t>
  </si>
  <si>
    <t>Jede Zeile verbindet zwei Dinge: die Wirkungskette – was eingesetzt wird, was getan wird, was entsteht,</t>
  </si>
  <si>
    <t>was genutzt wird – und einen Indikator mit Ausgangswert, Zielwert und Jahreswerten.</t>
  </si>
  <si>
    <t>Die Nummer entspricht dem Vorhaben im Tool «Vorhaben und Massnahmen», damit nichts doppelt geführt wird.</t>
  </si>
  <si>
    <t>So gehen Sie vor</t>
  </si>
  <si>
    <t>1.</t>
  </si>
  <si>
    <t>Nur für Vorhaben ausfüllen, bei denen sich der Aufwand lohnt: ab etwa CHF 10'000 oder mehrjähriger Laufzeit.</t>
  </si>
  <si>
    <t>2.</t>
  </si>
  <si>
    <t>Die Wirkungskette von links nach rechts ausfüllen. Je weiter rechts, desto grösser der Nutzen und desto geringer die Zurechenbarkeit.</t>
  </si>
  <si>
    <t>3.</t>
  </si>
  <si>
    <t>Die kritische Annahme ist der wertvollste Teil: Was muss zutreffen, damit aus der Leistung eine Nutzung wird?</t>
  </si>
  <si>
    <t>4.</t>
  </si>
  <si>
    <t>Einen einzigen Indikator wählen. Wer drei nimmt, führt keinen davon nach.</t>
  </si>
  <si>
    <t>5.</t>
  </si>
  <si>
    <t>Ausgangswert vor dem Start erheben. Ohne ihn lässt sich später keine Entwicklung zeigen.</t>
  </si>
  <si>
    <t>6.</t>
  </si>
  <si>
    <t>Jährlich den aktuellen Wert eintragen. Zielerreichung und Bewertung rechnen sich selbst.</t>
  </si>
  <si>
    <t>7.</t>
  </si>
  <si>
    <t>Passende Indikatoren liefert die Kennzahlen-Bibliothek.</t>
  </si>
  <si>
    <t>Legende</t>
  </si>
  <si>
    <t>Hellgrün</t>
  </si>
  <si>
    <t>Eingabefeld – hier tragen Sie ein.</t>
  </si>
  <si>
    <t>Grau</t>
  </si>
  <si>
    <t>Berechnetes Feld – nicht überschreiben, sonst geht die Formel verloren.</t>
  </si>
  <si>
    <t>Zielerreichung</t>
  </si>
  <si>
    <t>Anteil des Wegs vom Ausgangswert zum Zielwert, begrenzt auf 0 bis 100 Prozent. Funktioniert auch, wenn ein tieferer Wert besser ist.</t>
  </si>
  <si>
    <t>Normiert</t>
  </si>
  <si>
    <t>Das Verlaufsdiagramm zeigt Zielerreichung in Prozent statt Rohwerte. Nur so lassen sich Tage, Franken und Anzahl in einem Bild vergleichen.</t>
  </si>
  <si>
    <t>Kritische Annahme</t>
  </si>
  <si>
    <t>Zwischen Leistung und Nutzung liegt fast immer eine Annahme. Wer sie ausschreibt, merkt vorher, wo eine Massnahme reisst.</t>
  </si>
  <si>
    <t>Hinweis</t>
  </si>
  <si>
    <t>Ein Wirkungsmodell beschreibt eine plausible Annahme, es beweist keine Kausalität. Dass ein</t>
  </si>
  <si>
    <t>Indikator sich in die gewünschte Richtung bewegt, ist kein Nachweis, dass die Massnahme dafür</t>
  </si>
  <si>
    <t>verantwortlich ist. Im Bericht gehört deshalb neben die Zahl eine kurze Einordnung.</t>
  </si>
  <si>
    <t>Für einen echten Wirkungsnachweis braucht es Vergleichsgruppen und ein entsprechendes</t>
  </si>
  <si>
    <t>Untersuchungsdesign. Anwendung in eigener Verantwortung.</t>
  </si>
  <si>
    <t>© 2026 Sven Brun · studio13nord.ch · Version 1.0 / September 2026</t>
  </si>
  <si>
    <t>Übersicht</t>
  </si>
  <si>
    <t>Berechnet sich automatisch aus dem Blatt «Wirkung».</t>
  </si>
  <si>
    <t>Vorhaben mit Wirkungskette</t>
  </si>
  <si>
    <t>davon mit Indikator</t>
  </si>
  <si>
    <t>ohne Ausgangswert</t>
  </si>
  <si>
    <t>ohne Zielwert</t>
  </si>
  <si>
    <t>mittlere Zielerreichung</t>
  </si>
  <si>
    <t>Bewertung</t>
  </si>
  <si>
    <t>Vorhaben</t>
  </si>
  <si>
    <t>Ziel erreicht</t>
  </si>
  <si>
    <t>auf Kurs</t>
  </si>
  <si>
    <t>hinter Plan</t>
  </si>
  <si>
    <t>kein Fortschritt</t>
  </si>
  <si>
    <t>Datengrundlage der Diagramme</t>
  </si>
  <si>
    <t>Zielerreichung im Verlauf – normiert, damit unterschiedliche Einheiten vergleichbar sind</t>
  </si>
  <si>
    <t>Jahr 1</t>
  </si>
  <si>
    <t>Jahr 2</t>
  </si>
  <si>
    <t>Jahr 3</t>
  </si>
  <si>
    <t>Jahr 4</t>
  </si>
  <si>
    <t>Die Wirkungskette und der Indikator zu jedem Vorhaben. Hellgrüne Felder sind Eingabefelder.</t>
  </si>
  <si>
    <t>Die Nummer entspricht dem Vorhaben im Tool «Vorhaben und Massnahmen». So bleibt beides verbunden.</t>
  </si>
  <si>
    <t>Nr</t>
  </si>
  <si>
    <t>Handlungsfeld</t>
  </si>
  <si>
    <t>Ressourcen: was wird eingesetzt</t>
  </si>
  <si>
    <t>Aktivitäten: was wird getan</t>
  </si>
  <si>
    <t>Leistung: was entsteht</t>
  </si>
  <si>
    <t>Nutzung: was die Zielgruppe damit tut</t>
  </si>
  <si>
    <t>Was die Kette unterbrechen könnte</t>
  </si>
  <si>
    <t>Indikator</t>
  </si>
  <si>
    <t>Einheit</t>
  </si>
  <si>
    <t>Ausgangswert</t>
  </si>
  <si>
    <t>Zielwert</t>
  </si>
  <si>
    <t>Richtung</t>
  </si>
  <si>
    <t>Aktueller Wert</t>
  </si>
  <si>
    <t>Notizen</t>
  </si>
  <si>
    <t>Sportanlagenkonzept</t>
  </si>
  <si>
    <t>Projekte</t>
  </si>
  <si>
    <t>CHF 45'000, 120 Std. Koordination, externe Begleitung</t>
  </si>
  <si>
    <t>Anlagen erfassen, Bedarf erheben, Varianten erarbeiten</t>
  </si>
  <si>
    <t>Inventar und Bedarfsbericht liegen vor</t>
  </si>
  <si>
    <t>Gemeinden verwenden den Bericht für ihre Investitionsplanung</t>
  </si>
  <si>
    <t>Die Gemeinden übernehmen die Empfehlungen in ihre Finanzplanung</t>
  </si>
  <si>
    <t>Ein Gemeinderat beschliesst unabhängig davon einen Neubau</t>
  </si>
  <si>
    <t>Anteil Anlagen mit erfasstem Zustand</t>
  </si>
  <si>
    <t>%</t>
  </si>
  <si>
    <t>höher ist besser</t>
  </si>
  <si>
    <t>Freiwilliger Schulsport</t>
  </si>
  <si>
    <t>CHF 18'000, Hallenzeiten, zwei J+S-Leitende</t>
  </si>
  <si>
    <t>Kurse aufbauen, Leitende gewinnen, Anmeldung organisieren</t>
  </si>
  <si>
    <t>Acht Kurse pro Jahr werden durchgeführt</t>
  </si>
  <si>
    <t>Kinder nehmen regelmässig teil, auch ohne Vereinsanbindung</t>
  </si>
  <si>
    <t>Die Anmeldung über die Klasse erreicht auch bewegungsferne Kinder</t>
  </si>
  <si>
    <t>Es finden sich zu wenige Leitungspersonen</t>
  </si>
  <si>
    <t>Teilnehmende pro Semester</t>
  </si>
  <si>
    <t>Anzahl</t>
  </si>
  <si>
    <t>ERFA Vereine</t>
  </si>
  <si>
    <t>Vernetzung</t>
  </si>
  <si>
    <t>CHF 6'000, 60 Std. Koordination</t>
  </si>
  <si>
    <t>Zwei Treffen pro Jahr organisieren und moderieren</t>
  </si>
  <si>
    <t>Zwei durchgeführte Treffen mit Protokoll und Pendenzen</t>
  </si>
  <si>
    <t>Vereine nehmen teil und starten gemeinsame Vorhaben</t>
  </si>
  <si>
    <t>Der Austausch führt zu Zusammenarbeit und nicht nur zu Information</t>
  </si>
  <si>
    <t>Immer dieselben Vereine kommen, die anderen bleiben weg</t>
  </si>
  <si>
    <t>Teilnahmequote der Vereine</t>
  </si>
  <si>
    <t>Wertschätzungsanlass</t>
  </si>
  <si>
    <t>CHF 6'500, 40 Std. Organisation</t>
  </si>
  <si>
    <t>Anlass konzipieren, Freiwillige würdigen, durchführen</t>
  </si>
  <si>
    <t>Ein Anlass pro Jahr mit namentlicher Würdigung</t>
  </si>
  <si>
    <t>Freiwillige fühlen sich gesehen und bleiben engagiert</t>
  </si>
  <si>
    <t>Anerkennung wirkt auf die Bereitschaft, ein Amt zu behalten</t>
  </si>
  <si>
    <t>Der Anlass wird als Pflichtübung wahrgenommen</t>
  </si>
  <si>
    <t>Teilnehmende Vereine</t>
  </si>
  <si>
    <t>Erstberatung Vereine</t>
  </si>
  <si>
    <t>Beratung</t>
  </si>
  <si>
    <t>30 Std. Koordination pro Jahr</t>
  </si>
  <si>
    <t>Erstgespräche führen, vermitteln, dokumentieren</t>
  </si>
  <si>
    <t>Beratungen werden durchgeführt und dokumentiert</t>
  </si>
  <si>
    <t>Vereine finden schneller die zuständige Stelle</t>
  </si>
  <si>
    <t>Schnellere Antworten erhöhen die Bereitschaft, sich zu melden</t>
  </si>
  <si>
    <t>Die Beratung wird zur Dauerbetreuung einzelner Vereine</t>
  </si>
  <si>
    <t>Reaktionszeit auf Anfragen</t>
  </si>
  <si>
    <t>Tage</t>
  </si>
  <si>
    <t>tiefer ist besser</t>
  </si>
  <si>
    <t>Listen</t>
  </si>
  <si>
    <t>Diese Werte erscheinen als Dropdown. Ergänzen oder ändern Sie sie hier.</t>
  </si>
  <si>
    <t>Kommunikation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</si>
</sst>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1"/>
    </font>
    <font>
      <b/>
      <sz val="15"/>
      <color rgb="FF0D1B2A"/>
      <name val="Arial"/>
      <charset val="1"/>
    </font>
    <font>
      <sz val="9.5"/>
      <color rgb="FF5A6672"/>
      <name val="Arial"/>
      <charset val="1"/>
    </font>
    <font>
      <b/>
      <sz val="11"/>
      <color rgb="FF0D1B2A"/>
      <name val="Arial"/>
      <charset val="1"/>
    </font>
    <font>
      <sz val="10.5"/>
      <color rgb="FF1B2733"/>
      <name val="Arial"/>
      <charset val="1"/>
    </font>
    <font>
      <b/>
      <sz val="10.5"/>
      <color rgb="FF1B2733"/>
      <name val="Arial"/>
      <charset val="1"/>
    </font>
    <font>
      <sz val="8"/>
      <color rgb="FF5A6672"/>
      <name val="Arial"/>
      <charset val="1"/>
    </font>
    <font>
      <b/>
      <sz val="10"/>
      <color rgb="FF1B2733"/>
      <name val="Arial"/>
      <charset val="1"/>
    </font>
    <font>
      <sz val="10"/>
      <color rgb="FF1B2733"/>
      <name val="Arial"/>
      <charset val="1"/>
    </font>
    <font>
      <b/>
      <sz val="10"/>
      <color rgb="FFFFFFFF"/>
      <name val="Arial"/>
      <charset val="1"/>
    </font>
    <font>
      <b/>
      <sz val="10"/>
      <color rgb="FF0D1B2A"/>
      <name val="Arial"/>
      <charset val="1"/>
    </font>
    <font>
      <i/>
      <sz val="9"/>
      <color rgb="FF5A6672"/>
      <name val="Arial"/>
      <charset val="1"/>
    </font>
    <font>
      <i/>
      <sz val="9.5"/>
      <color rgb="FF5A6672"/>
      <name val="Arial"/>
      <charset val="1"/>
    </font>
    <font>
      <sz val="10"/>
      <name val="Arial"/>
      <charset val="1"/>
    </font>
  </fonts>
  <fills count="10">
    <fill>
      <patternFill patternType="none"/>
    </fill>
    <fill>
      <patternFill patternType="gray125"/>
    </fill>
    <fill>
      <patternFill patternType="solid">
        <fgColor rgb="FF3FE0B8"/>
        <bgColor rgb="FF22CFA0"/>
      </patternFill>
    </fill>
    <fill>
      <patternFill patternType="solid">
        <fgColor rgb="FFEAFBF5"/>
        <bgColor rgb="FFF2F4F6"/>
      </patternFill>
    </fill>
    <fill>
      <patternFill patternType="solid">
        <fgColor rgb="FFF2F4F6"/>
        <bgColor rgb="FFEAFBF5"/>
      </patternFill>
    </fill>
    <fill>
      <patternFill patternType="solid">
        <fgColor rgb="FF0D1B2A"/>
        <bgColor rgb="FF1B2733"/>
      </patternFill>
    </fill>
    <fill>
      <patternFill patternType="solid">
        <fgColor rgb="FF1FA97A"/>
        <bgColor rgb="FF3D97AF"/>
      </patternFill>
    </fill>
    <fill>
      <patternFill patternType="solid">
        <fgColor rgb="FFA7E8DC"/>
        <bgColor rgb="FFCCFFCC"/>
      </patternFill>
    </fill>
    <fill>
      <patternFill patternType="solid">
        <fgColor rgb="FFE8A33D"/>
        <bgColor rgb="FFDB8238"/>
      </patternFill>
    </fill>
    <fill>
      <patternFill patternType="solid">
        <fgColor rgb="FFC8452F"/>
        <bgColor rgb="FFAA433F"/>
      </patternFill>
    </fill>
  </fills>
  <borders count="2">
    <border>
      <left/>
      <right/>
      <top/>
      <bottom/>
      <diagonal/>
    </border>
    <border>
      <left style="thin">
        <color rgb="FFD5DAE0"/>
      </left>
      <right style="thin">
        <color rgb="FFD5DAE0"/>
      </right>
      <top style="thin">
        <color rgb="FFD5DAE0"/>
      </top>
      <bottom style="thin">
        <color rgb="FFD5DAE0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2" fillId="0" borderId="0" xfId="0" applyFont="1"/>
    <xf numFmtId="0" fontId="0" fillId="2" borderId="0" xfId="0" applyFill="1"/>
    <xf numFmtId="0" fontId="3" fillId="0" borderId="0" xfId="0" applyFont="1"/>
    <xf numFmtId="0" fontId="4" fillId="0" borderId="0" xfId="0" applyFont="1"/>
    <xf numFmtId="0" fontId="5" fillId="0" borderId="0" xfId="0" applyFont="1"/>
    <xf numFmtId="0" fontId="5" fillId="3" borderId="1" xfId="0" applyFont="1" applyFill="1" applyBorder="1"/>
    <xf numFmtId="0" fontId="5" fillId="4" borderId="1" xfId="0" applyFont="1" applyFill="1" applyBorder="1"/>
    <xf numFmtId="0" fontId="6" fillId="0" borderId="0" xfId="0" applyFont="1"/>
    <xf numFmtId="0" fontId="7" fillId="0" borderId="1" xfId="0" applyFont="1" applyBorder="1"/>
    <xf numFmtId="0" fontId="7" fillId="4" borderId="1" xfId="0" applyFont="1" applyFill="1" applyBorder="1"/>
    <xf numFmtId="0" fontId="8" fillId="0" borderId="1" xfId="0" applyFont="1" applyBorder="1"/>
    <xf numFmtId="9" fontId="7" fillId="4" borderId="1" xfId="0" applyNumberFormat="1" applyFont="1" applyFill="1" applyBorder="1"/>
    <xf numFmtId="0" fontId="9" fillId="5" borderId="1" xfId="0" applyFont="1" applyFill="1" applyBorder="1"/>
    <xf numFmtId="0" fontId="9" fillId="6" borderId="1" xfId="0" applyFont="1" applyFill="1" applyBorder="1" applyAlignment="1">
      <alignment horizontal="center"/>
    </xf>
    <xf numFmtId="0" fontId="7" fillId="4" borderId="1" xfId="0" applyFont="1" applyFill="1" applyBorder="1" applyAlignment="1">
      <alignment horizontal="center" vertical="top"/>
    </xf>
    <xf numFmtId="0" fontId="10" fillId="7" borderId="1" xfId="0" applyFont="1" applyFill="1" applyBorder="1" applyAlignment="1">
      <alignment horizontal="center"/>
    </xf>
    <xf numFmtId="0" fontId="9" fillId="8" borderId="1" xfId="0" applyFont="1" applyFill="1" applyBorder="1" applyAlignment="1">
      <alignment horizontal="center"/>
    </xf>
    <xf numFmtId="0" fontId="9" fillId="9" borderId="1" xfId="0" applyFont="1" applyFill="1" applyBorder="1" applyAlignment="1">
      <alignment horizontal="center"/>
    </xf>
    <xf numFmtId="0" fontId="11" fillId="0" borderId="0" xfId="0" applyFont="1"/>
    <xf numFmtId="0" fontId="9" fillId="5" borderId="1" xfId="0" applyFont="1" applyFill="1" applyBorder="1" applyAlignment="1">
      <alignment horizontal="left" vertical="center" wrapText="1"/>
    </xf>
    <xf numFmtId="0" fontId="8" fillId="4" borderId="1" xfId="0" applyFont="1" applyFill="1" applyBorder="1" applyAlignment="1">
      <alignment vertical="top" wrapText="1"/>
    </xf>
    <xf numFmtId="9" fontId="8" fillId="4" borderId="1" xfId="0" applyNumberFormat="1" applyFont="1" applyFill="1" applyBorder="1" applyAlignment="1">
      <alignment horizontal="center" vertical="top"/>
    </xf>
    <xf numFmtId="0" fontId="12" fillId="0" borderId="0" xfId="0" applyFont="1"/>
    <xf numFmtId="0" fontId="8" fillId="3" borderId="1" xfId="0" applyFont="1" applyFill="1" applyBorder="1" applyAlignment="1">
      <alignment horizontal="center" vertical="top"/>
    </xf>
    <xf numFmtId="0" fontId="7" fillId="3" borderId="1" xfId="0" applyFont="1" applyFill="1" applyBorder="1" applyAlignment="1">
      <alignment vertical="top" wrapText="1"/>
    </xf>
    <xf numFmtId="0" fontId="8" fillId="3" borderId="1" xfId="0" applyFont="1" applyFill="1" applyBorder="1" applyAlignment="1">
      <alignment vertical="top"/>
    </xf>
    <xf numFmtId="0" fontId="8" fillId="3" borderId="1" xfId="0" applyFont="1" applyFill="1" applyBorder="1" applyAlignment="1">
      <alignment vertical="top" wrapText="1"/>
    </xf>
    <xf numFmtId="9" fontId="8" fillId="3" borderId="1" xfId="0" applyNumberFormat="1" applyFont="1" applyFill="1" applyBorder="1" applyAlignment="1">
      <alignment horizontal="center" vertical="top"/>
    </xf>
    <xf numFmtId="9" fontId="7" fillId="4" borderId="1" xfId="0" applyNumberFormat="1" applyFont="1" applyFill="1" applyBorder="1" applyAlignment="1">
      <alignment horizontal="center" vertical="top"/>
    </xf>
    <xf numFmtId="0" fontId="8" fillId="4" borderId="1" xfId="0" applyFont="1" applyFill="1" applyBorder="1" applyAlignment="1">
      <alignment horizontal="center" vertical="top"/>
    </xf>
    <xf numFmtId="0" fontId="13" fillId="3" borderId="1" xfId="0" applyFont="1" applyFill="1" applyBorder="1"/>
  </cellXfs>
  <cellStyles count="1">
    <cellStyle name="Standard" xfId="0" builtinId="0"/>
  </cellStyles>
  <dxfs count="5">
    <dxf>
      <font>
        <b/>
        <sz val="10"/>
        <color rgb="FFFFFFFF"/>
        <name val="Arial"/>
        <charset val="1"/>
      </font>
      <fill>
        <patternFill>
          <bgColor rgb="FFC8452F"/>
        </patternFill>
      </fill>
    </dxf>
    <dxf>
      <font>
        <b/>
        <sz val="10"/>
        <color rgb="FFFFFFFF"/>
        <name val="Arial"/>
        <charset val="1"/>
      </font>
      <fill>
        <patternFill>
          <bgColor rgb="FFE8A33D"/>
        </patternFill>
      </fill>
    </dxf>
    <dxf>
      <font>
        <b/>
        <sz val="10"/>
        <color rgb="FF0D1B2A"/>
        <name val="Arial"/>
        <charset val="1"/>
      </font>
      <fill>
        <patternFill>
          <bgColor rgb="FFA7E8DC"/>
        </patternFill>
      </fill>
    </dxf>
    <dxf>
      <font>
        <b/>
        <sz val="10"/>
        <color rgb="FFFFFFFF"/>
        <name val="Arial"/>
        <charset val="1"/>
      </font>
      <fill>
        <patternFill>
          <bgColor rgb="FF1FA97A"/>
        </patternFill>
      </fill>
    </dxf>
    <dxf>
      <font>
        <sz val="10"/>
        <color rgb="FFFFFFFF"/>
        <name val="Arial"/>
        <charset val="1"/>
      </font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3D97AF"/>
      <rgbColor rgb="FFD9D9D9"/>
      <rgbColor rgb="FF878787"/>
      <rgbColor rgb="FF8EA5CA"/>
      <rgbColor rgb="FFAA433F"/>
      <rgbColor rgb="FFF2F4F6"/>
      <rgbColor rgb="FFEAFBF5"/>
      <rgbColor rgb="FF660066"/>
      <rgbColor rgb="FFCC8F8E"/>
      <rgbColor rgb="FF0066CC"/>
      <rgbColor rgb="FFD5DAE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3FE0B8"/>
      <rgbColor rgb="FFCCFFFF"/>
      <rgbColor rgb="FFCCFFCC"/>
      <rgbColor rgb="FFFFFF99"/>
      <rgbColor rgb="FFA7E8DC"/>
      <rgbColor rgb="FFFF99CC"/>
      <rgbColor rgb="FFCC99FF"/>
      <rgbColor rgb="FFFFCC99"/>
      <rgbColor rgb="FF426FA6"/>
      <rgbColor rgb="FF22CFA0"/>
      <rgbColor rgb="FF99CC00"/>
      <rgbColor rgb="FFFFCC00"/>
      <rgbColor rgb="FFE8A33D"/>
      <rgbColor rgb="FFDB8238"/>
      <rgbColor rgb="FF6F568D"/>
      <rgbColor rgb="FF87A44B"/>
      <rgbColor rgb="FF003366"/>
      <rgbColor rgb="FF1FA97A"/>
      <rgbColor rgb="FF0D1B2A"/>
      <rgbColor rgb="FF333300"/>
      <rgbColor rgb="FFC8452F"/>
      <rgbColor rgb="FF993366"/>
      <rgbColor rgb="FF5A6672"/>
      <rgbColor rgb="FF1B27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c:style val="2"/>
  <c:chart>
    <c:title>
      <c:tx>
        <c:rich>
          <a:bodyPr rot="0"/>
          <a:lstStyle/>
          <a:p>
            <a:pPr>
              <a:defRPr sz="1800" b="1" strike="noStrike" spc="-1">
                <a:solidFill>
                  <a:srgbClr val="000000"/>
                </a:solidFill>
                <a:latin typeface="Calibri"/>
              </a:defRPr>
            </a:pPr>
            <a:r>
              <a:rPr lang="de-CH" sz="1800" b="1" strike="noStrike" spc="-1">
                <a:solidFill>
                  <a:srgbClr val="000000"/>
                </a:solidFill>
                <a:latin typeface="Calibri"/>
              </a:rPr>
              <a:t>Zielerreichung je Vorhaben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rgbClr val="22CFA0"/>
            </a:solidFill>
            <a:ln w="0">
              <a:solidFill>
                <a:srgbClr val="0D1B2A"/>
              </a:solidFill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Calibri"/>
                  </a:defRPr>
                </a:pPr>
                <a:endParaRPr lang="de-D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Übersicht!$A$25:$A$36</c:f>
              <c:strCache>
                <c:ptCount val="5"/>
                <c:pt idx="0">
                  <c:v>Sportanlagenkonzept</c:v>
                </c:pt>
                <c:pt idx="1">
                  <c:v>Freiwilliger Schulsport</c:v>
                </c:pt>
                <c:pt idx="2">
                  <c:v>ERFA Vereine</c:v>
                </c:pt>
                <c:pt idx="3">
                  <c:v>Wertschätzungsanlass</c:v>
                </c:pt>
                <c:pt idx="4">
                  <c:v>Erstberatung Vereine</c:v>
                </c:pt>
              </c:strCache>
            </c:strRef>
          </c:cat>
          <c:val>
            <c:numRef>
              <c:f>Übersicht!$B$25:$B$36</c:f>
              <c:numCache>
                <c:formatCode>0%</c:formatCode>
                <c:ptCount val="12"/>
                <c:pt idx="0">
                  <c:v>0.6</c:v>
                </c:pt>
                <c:pt idx="1">
                  <c:v>0.72</c:v>
                </c:pt>
                <c:pt idx="2">
                  <c:v>0.74285714285714288</c:v>
                </c:pt>
                <c:pt idx="3">
                  <c:v>0.7</c:v>
                </c:pt>
                <c:pt idx="4">
                  <c:v>1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5A8-4CF4-A2C9-2E5D9094D2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2190194"/>
        <c:axId val="72751471"/>
      </c:barChart>
      <c:catAx>
        <c:axId val="2219019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de-DE"/>
          </a:p>
        </c:txPr>
        <c:crossAx val="72751471"/>
        <c:crosses val="autoZero"/>
        <c:auto val="1"/>
        <c:lblAlgn val="ctr"/>
        <c:lblOffset val="100"/>
        <c:noMultiLvlLbl val="0"/>
      </c:catAx>
      <c:valAx>
        <c:axId val="72751471"/>
        <c:scaling>
          <c:orientation val="minMax"/>
        </c:scaling>
        <c:delete val="0"/>
        <c:axPos val="b"/>
        <c:numFmt formatCode="0%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de-DE"/>
          </a:p>
        </c:txPr>
        <c:crossAx val="22190194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8740157499999996" l="0.7" r="0.7" t="0.78740157499999996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c:style val="2"/>
  <c:chart>
    <c:title>
      <c:tx>
        <c:rich>
          <a:bodyPr rot="0"/>
          <a:lstStyle/>
          <a:p>
            <a:pPr>
              <a:defRPr sz="1800" b="1" strike="noStrike" spc="-1">
                <a:solidFill>
                  <a:srgbClr val="000000"/>
                </a:solidFill>
                <a:latin typeface="Calibri"/>
              </a:defRPr>
            </a:pPr>
            <a:r>
              <a:rPr lang="de-CH" sz="1800" b="1" strike="noStrike" spc="-1">
                <a:solidFill>
                  <a:srgbClr val="000000"/>
                </a:solidFill>
                <a:latin typeface="Calibri"/>
              </a:rPr>
              <a:t>Zielerreichung im Verlauf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Übersicht!$A$40</c:f>
              <c:strCache>
                <c:ptCount val="1"/>
                <c:pt idx="0">
                  <c:v>Sportanlagenkonzept</c:v>
                </c:pt>
              </c:strCache>
            </c:strRef>
          </c:tx>
          <c:spPr>
            <a:ln w="28440">
              <a:solidFill>
                <a:srgbClr val="426FA6"/>
              </a:solidFill>
              <a:round/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de-DE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Übersicht!$B$39:$E$39</c:f>
              <c:strCache>
                <c:ptCount val="4"/>
                <c:pt idx="0">
                  <c:v>Jahr 1</c:v>
                </c:pt>
                <c:pt idx="1">
                  <c:v>Jahr 2</c:v>
                </c:pt>
                <c:pt idx="2">
                  <c:v>Jahr 3</c:v>
                </c:pt>
                <c:pt idx="3">
                  <c:v>Jahr 4</c:v>
                </c:pt>
              </c:strCache>
            </c:strRef>
          </c:cat>
          <c:val>
            <c:numRef>
              <c:f>Übersicht!$B$40:$E$40</c:f>
              <c:numCache>
                <c:formatCode>0%</c:formatCode>
                <c:ptCount val="4"/>
                <c:pt idx="0">
                  <c:v>0.6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60F-43FD-BEE8-41DE2CC25B09}"/>
            </c:ext>
          </c:extLst>
        </c:ser>
        <c:ser>
          <c:idx val="1"/>
          <c:order val="1"/>
          <c:tx>
            <c:strRef>
              <c:f>Übersicht!$A$41</c:f>
              <c:strCache>
                <c:ptCount val="1"/>
                <c:pt idx="0">
                  <c:v>Freiwilliger Schulsport</c:v>
                </c:pt>
              </c:strCache>
            </c:strRef>
          </c:tx>
          <c:spPr>
            <a:ln w="28440">
              <a:solidFill>
                <a:srgbClr val="AA433F"/>
              </a:solidFill>
              <a:round/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de-DE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Übersicht!$B$39:$E$39</c:f>
              <c:strCache>
                <c:ptCount val="4"/>
                <c:pt idx="0">
                  <c:v>Jahr 1</c:v>
                </c:pt>
                <c:pt idx="1">
                  <c:v>Jahr 2</c:v>
                </c:pt>
                <c:pt idx="2">
                  <c:v>Jahr 3</c:v>
                </c:pt>
                <c:pt idx="3">
                  <c:v>Jahr 4</c:v>
                </c:pt>
              </c:strCache>
            </c:strRef>
          </c:cat>
          <c:val>
            <c:numRef>
              <c:f>Übersicht!$B$41:$E$41</c:f>
              <c:numCache>
                <c:formatCode>0%</c:formatCode>
                <c:ptCount val="4"/>
                <c:pt idx="0">
                  <c:v>0.48</c:v>
                </c:pt>
                <c:pt idx="1">
                  <c:v>0.72</c:v>
                </c:pt>
                <c:pt idx="2">
                  <c:v>#N/A</c:v>
                </c:pt>
                <c:pt idx="3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60F-43FD-BEE8-41DE2CC25B09}"/>
            </c:ext>
          </c:extLst>
        </c:ser>
        <c:ser>
          <c:idx val="2"/>
          <c:order val="2"/>
          <c:tx>
            <c:strRef>
              <c:f>Übersicht!$A$42</c:f>
              <c:strCache>
                <c:ptCount val="1"/>
                <c:pt idx="0">
                  <c:v>ERFA Vereine</c:v>
                </c:pt>
              </c:strCache>
            </c:strRef>
          </c:tx>
          <c:spPr>
            <a:ln w="28440">
              <a:solidFill>
                <a:srgbClr val="87A44B"/>
              </a:solidFill>
              <a:round/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de-DE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Übersicht!$B$39:$E$39</c:f>
              <c:strCache>
                <c:ptCount val="4"/>
                <c:pt idx="0">
                  <c:v>Jahr 1</c:v>
                </c:pt>
                <c:pt idx="1">
                  <c:v>Jahr 2</c:v>
                </c:pt>
                <c:pt idx="2">
                  <c:v>Jahr 3</c:v>
                </c:pt>
                <c:pt idx="3">
                  <c:v>Jahr 4</c:v>
                </c:pt>
              </c:strCache>
            </c:strRef>
          </c:cat>
          <c:val>
            <c:numRef>
              <c:f>Übersicht!$B$42:$E$42</c:f>
              <c:numCache>
                <c:formatCode>0%</c:formatCode>
                <c:ptCount val="4"/>
                <c:pt idx="0">
                  <c:v>0.5</c:v>
                </c:pt>
                <c:pt idx="1">
                  <c:v>0.74285714285714288</c:v>
                </c:pt>
                <c:pt idx="2">
                  <c:v>#N/A</c:v>
                </c:pt>
                <c:pt idx="3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60F-43FD-BEE8-41DE2CC25B09}"/>
            </c:ext>
          </c:extLst>
        </c:ser>
        <c:ser>
          <c:idx val="3"/>
          <c:order val="3"/>
          <c:tx>
            <c:strRef>
              <c:f>Übersicht!$A$43</c:f>
              <c:strCache>
                <c:ptCount val="1"/>
                <c:pt idx="0">
                  <c:v>Wertschätzungsanlass</c:v>
                </c:pt>
              </c:strCache>
            </c:strRef>
          </c:tx>
          <c:spPr>
            <a:ln w="28440">
              <a:solidFill>
                <a:srgbClr val="6F568D"/>
              </a:solidFill>
              <a:round/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de-DE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Übersicht!$B$39:$E$39</c:f>
              <c:strCache>
                <c:ptCount val="4"/>
                <c:pt idx="0">
                  <c:v>Jahr 1</c:v>
                </c:pt>
                <c:pt idx="1">
                  <c:v>Jahr 2</c:v>
                </c:pt>
                <c:pt idx="2">
                  <c:v>Jahr 3</c:v>
                </c:pt>
                <c:pt idx="3">
                  <c:v>Jahr 4</c:v>
                </c:pt>
              </c:strCache>
            </c:strRef>
          </c:cat>
          <c:val>
            <c:numRef>
              <c:f>Übersicht!$B$43:$E$43</c:f>
              <c:numCache>
                <c:formatCode>0%</c:formatCode>
                <c:ptCount val="4"/>
                <c:pt idx="0">
                  <c:v>0.7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560F-43FD-BEE8-41DE2CC25B09}"/>
            </c:ext>
          </c:extLst>
        </c:ser>
        <c:ser>
          <c:idx val="4"/>
          <c:order val="4"/>
          <c:tx>
            <c:strRef>
              <c:f>Übersicht!$A$44</c:f>
              <c:strCache>
                <c:ptCount val="1"/>
                <c:pt idx="0">
                  <c:v>Erstberatung Vereine</c:v>
                </c:pt>
              </c:strCache>
            </c:strRef>
          </c:tx>
          <c:spPr>
            <a:ln w="28440">
              <a:solidFill>
                <a:srgbClr val="3D97AF"/>
              </a:solidFill>
              <a:round/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de-DE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Übersicht!$B$39:$E$39</c:f>
              <c:strCache>
                <c:ptCount val="4"/>
                <c:pt idx="0">
                  <c:v>Jahr 1</c:v>
                </c:pt>
                <c:pt idx="1">
                  <c:v>Jahr 2</c:v>
                </c:pt>
                <c:pt idx="2">
                  <c:v>Jahr 3</c:v>
                </c:pt>
                <c:pt idx="3">
                  <c:v>Jahr 4</c:v>
                </c:pt>
              </c:strCache>
            </c:strRef>
          </c:cat>
          <c:val>
            <c:numRef>
              <c:f>Übersicht!$B$44:$E$44</c:f>
              <c:numCache>
                <c:formatCode>0%</c:formatCode>
                <c:ptCount val="4"/>
                <c:pt idx="0">
                  <c:v>0.6</c:v>
                </c:pt>
                <c:pt idx="1">
                  <c:v>1</c:v>
                </c:pt>
                <c:pt idx="2">
                  <c:v>#N/A</c:v>
                </c:pt>
                <c:pt idx="3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560F-43FD-BEE8-41DE2CC25B09}"/>
            </c:ext>
          </c:extLst>
        </c:ser>
        <c:ser>
          <c:idx val="5"/>
          <c:order val="5"/>
          <c:tx>
            <c:strRef>
              <c:f>Übersicht!$A$45</c:f>
              <c:strCache>
                <c:ptCount val="1"/>
              </c:strCache>
            </c:strRef>
          </c:tx>
          <c:spPr>
            <a:ln w="28440">
              <a:solidFill>
                <a:srgbClr val="DB8238"/>
              </a:solidFill>
              <a:round/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de-DE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Übersicht!$B$39:$E$39</c:f>
              <c:strCache>
                <c:ptCount val="4"/>
                <c:pt idx="0">
                  <c:v>Jahr 1</c:v>
                </c:pt>
                <c:pt idx="1">
                  <c:v>Jahr 2</c:v>
                </c:pt>
                <c:pt idx="2">
                  <c:v>Jahr 3</c:v>
                </c:pt>
                <c:pt idx="3">
                  <c:v>Jahr 4</c:v>
                </c:pt>
              </c:strCache>
            </c:strRef>
          </c:cat>
          <c:val>
            <c:numRef>
              <c:f>Übersicht!$B$45:$E$45</c:f>
              <c:numCache>
                <c:formatCode>0%</c:formatCode>
                <c:ptCount val="4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560F-43FD-BEE8-41DE2CC25B09}"/>
            </c:ext>
          </c:extLst>
        </c:ser>
        <c:ser>
          <c:idx val="6"/>
          <c:order val="6"/>
          <c:tx>
            <c:strRef>
              <c:f>Übersicht!$A$46</c:f>
              <c:strCache>
                <c:ptCount val="1"/>
              </c:strCache>
            </c:strRef>
          </c:tx>
          <c:spPr>
            <a:ln w="28440">
              <a:solidFill>
                <a:srgbClr val="8EA5CA"/>
              </a:solidFill>
              <a:round/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de-DE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Übersicht!$B$39:$E$39</c:f>
              <c:strCache>
                <c:ptCount val="4"/>
                <c:pt idx="0">
                  <c:v>Jahr 1</c:v>
                </c:pt>
                <c:pt idx="1">
                  <c:v>Jahr 2</c:v>
                </c:pt>
                <c:pt idx="2">
                  <c:v>Jahr 3</c:v>
                </c:pt>
                <c:pt idx="3">
                  <c:v>Jahr 4</c:v>
                </c:pt>
              </c:strCache>
            </c:strRef>
          </c:cat>
          <c:val>
            <c:numRef>
              <c:f>Übersicht!$B$46:$E$46</c:f>
              <c:numCache>
                <c:formatCode>0%</c:formatCode>
                <c:ptCount val="4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560F-43FD-BEE8-41DE2CC25B09}"/>
            </c:ext>
          </c:extLst>
        </c:ser>
        <c:ser>
          <c:idx val="7"/>
          <c:order val="7"/>
          <c:tx>
            <c:strRef>
              <c:f>Übersicht!$A$47</c:f>
              <c:strCache>
                <c:ptCount val="1"/>
              </c:strCache>
            </c:strRef>
          </c:tx>
          <c:spPr>
            <a:ln w="28440">
              <a:solidFill>
                <a:srgbClr val="CC8F8E"/>
              </a:solidFill>
              <a:round/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de-DE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Übersicht!$B$39:$E$39</c:f>
              <c:strCache>
                <c:ptCount val="4"/>
                <c:pt idx="0">
                  <c:v>Jahr 1</c:v>
                </c:pt>
                <c:pt idx="1">
                  <c:v>Jahr 2</c:v>
                </c:pt>
                <c:pt idx="2">
                  <c:v>Jahr 3</c:v>
                </c:pt>
                <c:pt idx="3">
                  <c:v>Jahr 4</c:v>
                </c:pt>
              </c:strCache>
            </c:strRef>
          </c:cat>
          <c:val>
            <c:numRef>
              <c:f>Übersicht!$B$47:$E$47</c:f>
              <c:numCache>
                <c:formatCode>0%</c:formatCode>
                <c:ptCount val="4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560F-43FD-BEE8-41DE2CC25B0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0">
              <a:noFill/>
            </a:ln>
          </c:spPr>
        </c:hiLowLines>
        <c:smooth val="0"/>
        <c:axId val="91537097"/>
        <c:axId val="74202114"/>
      </c:lineChart>
      <c:catAx>
        <c:axId val="9153709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de-DE"/>
          </a:p>
        </c:txPr>
        <c:crossAx val="74202114"/>
        <c:crosses val="autoZero"/>
        <c:auto val="1"/>
        <c:lblAlgn val="ctr"/>
        <c:lblOffset val="100"/>
        <c:noMultiLvlLbl val="0"/>
      </c:catAx>
      <c:valAx>
        <c:axId val="74202114"/>
        <c:scaling>
          <c:orientation val="minMax"/>
          <c:max val="1"/>
          <c:min val="0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0%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de-DE"/>
          </a:p>
        </c:txPr>
        <c:crossAx val="91537097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sz="1000" b="0" strike="noStrike" spc="-1">
              <a:solidFill>
                <a:srgbClr val="000000"/>
              </a:solidFill>
              <a:latin typeface="Calibri"/>
            </a:defRPr>
          </a:pPr>
          <a:endParaRPr lang="de-DE"/>
        </a:p>
      </c:txPr>
    </c:legend>
    <c:plotVisOnly val="1"/>
    <c:dispBlanksAs val="zero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8740157499999996" l="0.7" r="0.7" t="0.78740157499999996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837720</xdr:colOff>
      <xdr:row>3</xdr:row>
      <xdr:rowOff>133200</xdr:rowOff>
    </xdr:to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0"/>
          <a:ext cx="837720" cy="84744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8</xdr:row>
      <xdr:rowOff>145440</xdr:rowOff>
    </xdr:from>
    <xdr:to>
      <xdr:col>10</xdr:col>
      <xdr:colOff>747720</xdr:colOff>
      <xdr:row>24</xdr:row>
      <xdr:rowOff>146520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11</xdr:col>
      <xdr:colOff>91440</xdr:colOff>
      <xdr:row>8</xdr:row>
      <xdr:rowOff>137820</xdr:rowOff>
    </xdr:from>
    <xdr:to>
      <xdr:col>19</xdr:col>
      <xdr:colOff>290520</xdr:colOff>
      <xdr:row>24</xdr:row>
      <xdr:rowOff>138900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837720</xdr:colOff>
      <xdr:row>3</xdr:row>
      <xdr:rowOff>133200</xdr:rowOff>
    </xdr:to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/>
      </xdr:nvPicPr>
      <xdr:blipFill>
        <a:blip xmlns:r="http://schemas.openxmlformats.org/officeDocument/2006/relationships" r:embed="rId3"/>
        <a:stretch/>
      </xdr:blipFill>
      <xdr:spPr>
        <a:xfrm>
          <a:off x="0" y="0"/>
          <a:ext cx="837720" cy="84744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485280</xdr:colOff>
      <xdr:row>3</xdr:row>
      <xdr:rowOff>133200</xdr:rowOff>
    </xdr:to>
    <xdr:pic>
      <xdr:nvPicPr>
        <xdr:cNvPr id="4" name="Image 1" descr="Picture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0"/>
          <a:ext cx="837720" cy="84744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837720</xdr:colOff>
      <xdr:row>3</xdr:row>
      <xdr:rowOff>133200</xdr:rowOff>
    </xdr:to>
    <xdr:pic>
      <xdr:nvPicPr>
        <xdr:cNvPr id="5" name="Image 1" descr="Picture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0"/>
          <a:ext cx="837720" cy="84744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41"/>
  <sheetViews>
    <sheetView showGridLines="0" tabSelected="1" zoomScaleNormal="100" workbookViewId="0">
      <selection activeCell="A11" sqref="A11"/>
    </sheetView>
  </sheetViews>
  <sheetFormatPr baseColWidth="10" defaultColWidth="8.6640625" defaultRowHeight="14.4" x14ac:dyDescent="0.3"/>
  <cols>
    <col min="1" max="1" width="20.6640625" customWidth="1"/>
    <col min="2" max="2" width="108" customWidth="1"/>
  </cols>
  <sheetData>
    <row r="1" spans="1:2" ht="18.75" customHeight="1" x14ac:dyDescent="0.3"/>
    <row r="2" spans="1:2" ht="18.75" customHeight="1" x14ac:dyDescent="0.3"/>
    <row r="3" spans="1:2" ht="18.75" customHeight="1" x14ac:dyDescent="0.3"/>
    <row r="4" spans="1:2" ht="18.75" customHeight="1" x14ac:dyDescent="0.3"/>
    <row r="5" spans="1:2" ht="18.75" customHeight="1" x14ac:dyDescent="0.3"/>
    <row r="6" spans="1:2" ht="19.2" x14ac:dyDescent="0.35">
      <c r="A6" s="1" t="s">
        <v>0</v>
      </c>
    </row>
    <row r="7" spans="1:2" x14ac:dyDescent="0.3">
      <c r="A7" s="2" t="s">
        <v>1</v>
      </c>
    </row>
    <row r="8" spans="1:2" ht="3" customHeight="1" x14ac:dyDescent="0.3">
      <c r="A8" s="3"/>
      <c r="B8" s="3"/>
    </row>
    <row r="10" spans="1:2" x14ac:dyDescent="0.3">
      <c r="A10" s="4" t="s">
        <v>2</v>
      </c>
    </row>
    <row r="11" spans="1:2" x14ac:dyDescent="0.3">
      <c r="A11" s="5" t="s">
        <v>3</v>
      </c>
    </row>
    <row r="12" spans="1:2" x14ac:dyDescent="0.3">
      <c r="A12" s="5" t="s">
        <v>4</v>
      </c>
    </row>
    <row r="13" spans="1:2" x14ac:dyDescent="0.3">
      <c r="A13" s="5" t="s">
        <v>5</v>
      </c>
    </row>
    <row r="14" spans="1:2" x14ac:dyDescent="0.3">
      <c r="A14" s="5" t="s">
        <v>6</v>
      </c>
    </row>
    <row r="15" spans="1:2" x14ac:dyDescent="0.3">
      <c r="A15" s="5" t="s">
        <v>7</v>
      </c>
    </row>
    <row r="17" spans="1:2" x14ac:dyDescent="0.3">
      <c r="A17" s="4" t="s">
        <v>8</v>
      </c>
    </row>
    <row r="18" spans="1:2" x14ac:dyDescent="0.3">
      <c r="A18" s="6" t="s">
        <v>9</v>
      </c>
      <c r="B18" s="5" t="s">
        <v>10</v>
      </c>
    </row>
    <row r="19" spans="1:2" x14ac:dyDescent="0.3">
      <c r="A19" s="6" t="s">
        <v>11</v>
      </c>
      <c r="B19" s="5" t="s">
        <v>12</v>
      </c>
    </row>
    <row r="20" spans="1:2" x14ac:dyDescent="0.3">
      <c r="A20" s="6" t="s">
        <v>13</v>
      </c>
      <c r="B20" s="5" t="s">
        <v>14</v>
      </c>
    </row>
    <row r="21" spans="1:2" x14ac:dyDescent="0.3">
      <c r="A21" s="6" t="s">
        <v>15</v>
      </c>
      <c r="B21" s="5" t="s">
        <v>16</v>
      </c>
    </row>
    <row r="22" spans="1:2" x14ac:dyDescent="0.3">
      <c r="A22" s="6" t="s">
        <v>17</v>
      </c>
      <c r="B22" s="5" t="s">
        <v>18</v>
      </c>
    </row>
    <row r="23" spans="1:2" x14ac:dyDescent="0.3">
      <c r="A23" s="6" t="s">
        <v>19</v>
      </c>
      <c r="B23" s="5" t="s">
        <v>20</v>
      </c>
    </row>
    <row r="24" spans="1:2" x14ac:dyDescent="0.3">
      <c r="A24" s="6" t="s">
        <v>21</v>
      </c>
      <c r="B24" s="5" t="s">
        <v>22</v>
      </c>
    </row>
    <row r="26" spans="1:2" x14ac:dyDescent="0.3">
      <c r="A26" s="4" t="s">
        <v>23</v>
      </c>
    </row>
    <row r="27" spans="1:2" x14ac:dyDescent="0.3">
      <c r="A27" s="7" t="s">
        <v>24</v>
      </c>
      <c r="B27" s="5" t="s">
        <v>25</v>
      </c>
    </row>
    <row r="28" spans="1:2" x14ac:dyDescent="0.3">
      <c r="A28" s="8" t="s">
        <v>26</v>
      </c>
      <c r="B28" s="5" t="s">
        <v>27</v>
      </c>
    </row>
    <row r="29" spans="1:2" x14ac:dyDescent="0.3">
      <c r="A29" s="6" t="s">
        <v>28</v>
      </c>
      <c r="B29" s="5" t="s">
        <v>29</v>
      </c>
    </row>
    <row r="30" spans="1:2" x14ac:dyDescent="0.3">
      <c r="A30" s="6" t="s">
        <v>30</v>
      </c>
      <c r="B30" s="5" t="s">
        <v>31</v>
      </c>
    </row>
    <row r="31" spans="1:2" x14ac:dyDescent="0.3">
      <c r="A31" s="6" t="s">
        <v>32</v>
      </c>
      <c r="B31" s="5" t="s">
        <v>33</v>
      </c>
    </row>
    <row r="33" spans="1:1" x14ac:dyDescent="0.3">
      <c r="A33" s="4" t="s">
        <v>34</v>
      </c>
    </row>
    <row r="34" spans="1:1" x14ac:dyDescent="0.3">
      <c r="A34" s="5" t="s">
        <v>35</v>
      </c>
    </row>
    <row r="35" spans="1:1" x14ac:dyDescent="0.3">
      <c r="A35" s="5" t="s">
        <v>36</v>
      </c>
    </row>
    <row r="36" spans="1:1" x14ac:dyDescent="0.3">
      <c r="A36" s="5" t="s">
        <v>37</v>
      </c>
    </row>
    <row r="37" spans="1:1" x14ac:dyDescent="0.3">
      <c r="A37" s="5" t="s">
        <v>38</v>
      </c>
    </row>
    <row r="38" spans="1:1" x14ac:dyDescent="0.3">
      <c r="A38" s="5" t="s">
        <v>39</v>
      </c>
    </row>
    <row r="41" spans="1:1" x14ac:dyDescent="0.3">
      <c r="A41" s="9" t="s">
        <v>40</v>
      </c>
    </row>
  </sheetData>
  <pageMargins left="0.5" right="0.5" top="0.6" bottom="0.6" header="0.511811023622047" footer="0.511811023622047"/>
  <pageSetup paperSize="9" fitToHeight="0" orientation="portrait" horizontalDpi="300" verticalDpi="30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53"/>
  <sheetViews>
    <sheetView showGridLines="0" topLeftCell="A34" zoomScaleNormal="100" workbookViewId="0">
      <selection activeCell="M27" sqref="M27"/>
    </sheetView>
  </sheetViews>
  <sheetFormatPr baseColWidth="10" defaultColWidth="8.6640625" defaultRowHeight="14.4" x14ac:dyDescent="0.3"/>
  <cols>
    <col min="1" max="1" width="30" customWidth="1"/>
    <col min="2" max="2" width="15" customWidth="1"/>
    <col min="3" max="13" width="11" customWidth="1"/>
  </cols>
  <sheetData>
    <row r="1" spans="1:10" ht="18.75" customHeight="1" x14ac:dyDescent="0.3"/>
    <row r="2" spans="1:10" ht="18.75" customHeight="1" x14ac:dyDescent="0.3"/>
    <row r="3" spans="1:10" ht="18.75" customHeight="1" x14ac:dyDescent="0.3"/>
    <row r="4" spans="1:10" ht="18.75" customHeight="1" x14ac:dyDescent="0.3"/>
    <row r="5" spans="1:10" ht="18.75" customHeight="1" x14ac:dyDescent="0.3"/>
    <row r="6" spans="1:10" ht="19.2" x14ac:dyDescent="0.35">
      <c r="A6" s="1" t="s">
        <v>41</v>
      </c>
    </row>
    <row r="7" spans="1:10" x14ac:dyDescent="0.3">
      <c r="A7" s="2" t="s">
        <v>42</v>
      </c>
    </row>
    <row r="8" spans="1:10" ht="3" customHeight="1" x14ac:dyDescent="0.3">
      <c r="A8" s="3"/>
      <c r="B8" s="3"/>
      <c r="C8" s="3"/>
      <c r="D8" s="3"/>
      <c r="E8" s="3"/>
      <c r="F8" s="3"/>
      <c r="G8" s="3"/>
      <c r="H8" s="3"/>
      <c r="I8" s="3"/>
      <c r="J8" s="3"/>
    </row>
    <row r="10" spans="1:10" x14ac:dyDescent="0.3">
      <c r="A10" s="10" t="s">
        <v>43</v>
      </c>
      <c r="B10" s="11">
        <f>COUNTA(Wirkung!$B$13:$B$32)</f>
        <v>5</v>
      </c>
    </row>
    <row r="11" spans="1:10" x14ac:dyDescent="0.3">
      <c r="A11" s="12" t="s">
        <v>44</v>
      </c>
      <c r="B11" s="11">
        <f>COUNTA(Wirkung!$J$13:$J$32)</f>
        <v>5</v>
      </c>
    </row>
    <row r="12" spans="1:10" x14ac:dyDescent="0.3">
      <c r="A12" s="10" t="s">
        <v>45</v>
      </c>
      <c r="B12" s="11">
        <f>SUMPRODUCT((Wirkung!$J$13:$J$32&lt;&gt;"")*(Wirkung!$L$13:$L$32=""))</f>
        <v>0</v>
      </c>
    </row>
    <row r="13" spans="1:10" x14ac:dyDescent="0.3">
      <c r="A13" s="12" t="s">
        <v>46</v>
      </c>
      <c r="B13" s="11">
        <f>SUMPRODUCT((Wirkung!$J$13:$J$32&lt;&gt;"")*(Wirkung!$Q$13:$Q$32=""))</f>
        <v>0</v>
      </c>
    </row>
    <row r="14" spans="1:10" x14ac:dyDescent="0.3">
      <c r="A14" s="10" t="s">
        <v>47</v>
      </c>
      <c r="B14" s="13">
        <f>IFERROR(AVERAGE(Wirkung!$T$13:$T$32),"")</f>
        <v>0.75257142857142845</v>
      </c>
    </row>
    <row r="17" spans="1:2" x14ac:dyDescent="0.3">
      <c r="A17" s="14" t="s">
        <v>48</v>
      </c>
      <c r="B17" s="14" t="s">
        <v>49</v>
      </c>
    </row>
    <row r="18" spans="1:2" x14ac:dyDescent="0.3">
      <c r="A18" s="15" t="s">
        <v>50</v>
      </c>
      <c r="B18" s="16">
        <f>COUNTIF(Wirkung!$U$13:$U$32,"Ziel erreicht")</f>
        <v>1</v>
      </c>
    </row>
    <row r="19" spans="1:2" x14ac:dyDescent="0.3">
      <c r="A19" s="17" t="s">
        <v>51</v>
      </c>
      <c r="B19" s="16">
        <f>COUNTIF(Wirkung!$U$13:$U$32,"auf Kurs")</f>
        <v>4</v>
      </c>
    </row>
    <row r="20" spans="1:2" x14ac:dyDescent="0.3">
      <c r="A20" s="18" t="s">
        <v>52</v>
      </c>
      <c r="B20" s="16">
        <f>COUNTIF(Wirkung!$U$13:$U$32,"hinter Plan")</f>
        <v>0</v>
      </c>
    </row>
    <row r="21" spans="1:2" x14ac:dyDescent="0.3">
      <c r="A21" s="19" t="s">
        <v>53</v>
      </c>
      <c r="B21" s="16">
        <f>COUNTIF(Wirkung!$U$13:$U$32,"kein Fortschritt")</f>
        <v>0</v>
      </c>
    </row>
    <row r="23" spans="1:2" x14ac:dyDescent="0.3">
      <c r="A23" s="20" t="s">
        <v>54</v>
      </c>
    </row>
    <row r="24" spans="1:2" ht="30" customHeight="1" x14ac:dyDescent="0.3">
      <c r="A24" s="21" t="s">
        <v>49</v>
      </c>
      <c r="B24" s="21" t="s">
        <v>28</v>
      </c>
    </row>
    <row r="25" spans="1:2" x14ac:dyDescent="0.3">
      <c r="A25" s="22" t="str">
        <f>IF(Wirkung!$B13="","",Wirkung!$B13)</f>
        <v>Sportanlagenkonzept</v>
      </c>
      <c r="B25" s="23">
        <f>IF(Wirkung!$T13="","",Wirkung!$T13)</f>
        <v>0.6</v>
      </c>
    </row>
    <row r="26" spans="1:2" x14ac:dyDescent="0.3">
      <c r="A26" s="22" t="str">
        <f>IF(Wirkung!$B14="","",Wirkung!$B14)</f>
        <v>Freiwilliger Schulsport</v>
      </c>
      <c r="B26" s="23">
        <f>IF(Wirkung!$T14="","",Wirkung!$T14)</f>
        <v>0.72</v>
      </c>
    </row>
    <row r="27" spans="1:2" x14ac:dyDescent="0.3">
      <c r="A27" s="22" t="str">
        <f>IF(Wirkung!$B15="","",Wirkung!$B15)</f>
        <v>ERFA Vereine</v>
      </c>
      <c r="B27" s="23">
        <f>IF(Wirkung!$T15="","",Wirkung!$T15)</f>
        <v>0.74285714285714288</v>
      </c>
    </row>
    <row r="28" spans="1:2" x14ac:dyDescent="0.3">
      <c r="A28" s="22" t="str">
        <f>IF(Wirkung!$B16="","",Wirkung!$B16)</f>
        <v>Wertschätzungsanlass</v>
      </c>
      <c r="B28" s="23">
        <f>IF(Wirkung!$T16="","",Wirkung!$T16)</f>
        <v>0.7</v>
      </c>
    </row>
    <row r="29" spans="1:2" x14ac:dyDescent="0.3">
      <c r="A29" s="22" t="str">
        <f>IF(Wirkung!$B17="","",Wirkung!$B17)</f>
        <v>Erstberatung Vereine</v>
      </c>
      <c r="B29" s="23">
        <f>IF(Wirkung!$T17="","",Wirkung!$T17)</f>
        <v>1</v>
      </c>
    </row>
    <row r="30" spans="1:2" x14ac:dyDescent="0.3">
      <c r="A30" s="22" t="str">
        <f>IF(Wirkung!$B18="","",Wirkung!$B18)</f>
        <v/>
      </c>
      <c r="B30" s="23" t="str">
        <f>IF(Wirkung!$T18="","",Wirkung!$T18)</f>
        <v/>
      </c>
    </row>
    <row r="31" spans="1:2" x14ac:dyDescent="0.3">
      <c r="A31" s="22" t="str">
        <f>IF(Wirkung!$B19="","",Wirkung!$B19)</f>
        <v/>
      </c>
      <c r="B31" s="23" t="str">
        <f>IF(Wirkung!$T19="","",Wirkung!$T19)</f>
        <v/>
      </c>
    </row>
    <row r="32" spans="1:2" x14ac:dyDescent="0.3">
      <c r="A32" s="22" t="str">
        <f>IF(Wirkung!$B20="","",Wirkung!$B20)</f>
        <v/>
      </c>
      <c r="B32" s="23" t="str">
        <f>IF(Wirkung!$T20="","",Wirkung!$T20)</f>
        <v/>
      </c>
    </row>
    <row r="33" spans="1:5" x14ac:dyDescent="0.3">
      <c r="A33" s="22" t="str">
        <f>IF(Wirkung!$B21="","",Wirkung!$B21)</f>
        <v/>
      </c>
      <c r="B33" s="23" t="str">
        <f>IF(Wirkung!$T21="","",Wirkung!$T21)</f>
        <v/>
      </c>
    </row>
    <row r="34" spans="1:5" x14ac:dyDescent="0.3">
      <c r="A34" s="22" t="str">
        <f>IF(Wirkung!$B22="","",Wirkung!$B22)</f>
        <v/>
      </c>
      <c r="B34" s="23" t="str">
        <f>IF(Wirkung!$T22="","",Wirkung!$T22)</f>
        <v/>
      </c>
    </row>
    <row r="35" spans="1:5" x14ac:dyDescent="0.3">
      <c r="A35" s="22" t="str">
        <f>IF(Wirkung!$B23="","",Wirkung!$B23)</f>
        <v/>
      </c>
      <c r="B35" s="23" t="str">
        <f>IF(Wirkung!$T23="","",Wirkung!$T23)</f>
        <v/>
      </c>
    </row>
    <row r="36" spans="1:5" x14ac:dyDescent="0.3">
      <c r="A36" s="22" t="str">
        <f>IF(Wirkung!$B24="","",Wirkung!$B24)</f>
        <v/>
      </c>
      <c r="B36" s="23" t="str">
        <f>IF(Wirkung!$T24="","",Wirkung!$T24)</f>
        <v/>
      </c>
    </row>
    <row r="38" spans="1:5" x14ac:dyDescent="0.3">
      <c r="A38" s="20" t="s">
        <v>55</v>
      </c>
    </row>
    <row r="39" spans="1:5" ht="30" customHeight="1" x14ac:dyDescent="0.3">
      <c r="A39" s="21" t="s">
        <v>49</v>
      </c>
      <c r="B39" s="21" t="s">
        <v>56</v>
      </c>
      <c r="C39" s="21" t="s">
        <v>57</v>
      </c>
      <c r="D39" s="21" t="s">
        <v>58</v>
      </c>
      <c r="E39" s="21" t="s">
        <v>59</v>
      </c>
    </row>
    <row r="40" spans="1:5" x14ac:dyDescent="0.3">
      <c r="A40" s="22" t="str">
        <f>IF(Wirkung!$B13="","",Wirkung!$B13)</f>
        <v>Sportanlagenkonzept</v>
      </c>
      <c r="B40" s="23">
        <f>IF(OR(Wirkung!$M13="",Wirkung!$L13="",Wirkung!$Q13="",Wirkung!$Q13=Wirkung!$L13),NA(),MAX(0,MIN(1,(Wirkung!$M13-Wirkung!$L13)/(Wirkung!$Q13-Wirkung!$L13))))</f>
        <v>0.6</v>
      </c>
      <c r="C40" s="23" t="e">
        <f>IF(OR(Wirkung!$N13="",Wirkung!$L13="",Wirkung!$Q13="",Wirkung!$Q13=Wirkung!$L13),NA(),MAX(0,MIN(1,(Wirkung!$N13-Wirkung!$L13)/(Wirkung!$Q13-Wirkung!$L13))))</f>
        <v>#N/A</v>
      </c>
      <c r="D40" s="23" t="e">
        <f>IF(OR(Wirkung!$O13="",Wirkung!$L13="",Wirkung!$Q13="",Wirkung!$Q13=Wirkung!$L13),NA(),MAX(0,MIN(1,(Wirkung!$O13-Wirkung!$L13)/(Wirkung!$Q13-Wirkung!$L13))))</f>
        <v>#N/A</v>
      </c>
      <c r="E40" s="23" t="e">
        <f>IF(OR(Wirkung!$P13="",Wirkung!$L13="",Wirkung!$Q13="",Wirkung!$Q13=Wirkung!$L13),NA(),MAX(0,MIN(1,(Wirkung!$P13-Wirkung!$L13)/(Wirkung!$Q13-Wirkung!$L13))))</f>
        <v>#N/A</v>
      </c>
    </row>
    <row r="41" spans="1:5" x14ac:dyDescent="0.3">
      <c r="A41" s="22" t="str">
        <f>IF(Wirkung!$B14="","",Wirkung!$B14)</f>
        <v>Freiwilliger Schulsport</v>
      </c>
      <c r="B41" s="23">
        <f>IF(OR(Wirkung!$M14="",Wirkung!$L14="",Wirkung!$Q14="",Wirkung!$Q14=Wirkung!$L14),NA(),MAX(0,MIN(1,(Wirkung!$M14-Wirkung!$L14)/(Wirkung!$Q14-Wirkung!$L14))))</f>
        <v>0.48</v>
      </c>
      <c r="C41" s="23">
        <f>IF(OR(Wirkung!$N14="",Wirkung!$L14="",Wirkung!$Q14="",Wirkung!$Q14=Wirkung!$L14),NA(),MAX(0,MIN(1,(Wirkung!$N14-Wirkung!$L14)/(Wirkung!$Q14-Wirkung!$L14))))</f>
        <v>0.72</v>
      </c>
      <c r="D41" s="23" t="e">
        <f>IF(OR(Wirkung!$O14="",Wirkung!$L14="",Wirkung!$Q14="",Wirkung!$Q14=Wirkung!$L14),NA(),MAX(0,MIN(1,(Wirkung!$O14-Wirkung!$L14)/(Wirkung!$Q14-Wirkung!$L14))))</f>
        <v>#N/A</v>
      </c>
      <c r="E41" s="23" t="e">
        <f>IF(OR(Wirkung!$P14="",Wirkung!$L14="",Wirkung!$Q14="",Wirkung!$Q14=Wirkung!$L14),NA(),MAX(0,MIN(1,(Wirkung!$P14-Wirkung!$L14)/(Wirkung!$Q14-Wirkung!$L14))))</f>
        <v>#N/A</v>
      </c>
    </row>
    <row r="42" spans="1:5" x14ac:dyDescent="0.3">
      <c r="A42" s="22" t="str">
        <f>IF(Wirkung!$B15="","",Wirkung!$B15)</f>
        <v>ERFA Vereine</v>
      </c>
      <c r="B42" s="23">
        <f>IF(OR(Wirkung!$M15="",Wirkung!$L15="",Wirkung!$Q15="",Wirkung!$Q15=Wirkung!$L15),NA(),MAX(0,MIN(1,(Wirkung!$M15-Wirkung!$L15)/(Wirkung!$Q15-Wirkung!$L15))))</f>
        <v>0.5</v>
      </c>
      <c r="C42" s="23">
        <f>IF(OR(Wirkung!$N15="",Wirkung!$L15="",Wirkung!$Q15="",Wirkung!$Q15=Wirkung!$L15),NA(),MAX(0,MIN(1,(Wirkung!$N15-Wirkung!$L15)/(Wirkung!$Q15-Wirkung!$L15))))</f>
        <v>0.74285714285714288</v>
      </c>
      <c r="D42" s="23" t="e">
        <f>IF(OR(Wirkung!$O15="",Wirkung!$L15="",Wirkung!$Q15="",Wirkung!$Q15=Wirkung!$L15),NA(),MAX(0,MIN(1,(Wirkung!$O15-Wirkung!$L15)/(Wirkung!$Q15-Wirkung!$L15))))</f>
        <v>#N/A</v>
      </c>
      <c r="E42" s="23" t="e">
        <f>IF(OR(Wirkung!$P15="",Wirkung!$L15="",Wirkung!$Q15="",Wirkung!$Q15=Wirkung!$L15),NA(),MAX(0,MIN(1,(Wirkung!$P15-Wirkung!$L15)/(Wirkung!$Q15-Wirkung!$L15))))</f>
        <v>#N/A</v>
      </c>
    </row>
    <row r="43" spans="1:5" x14ac:dyDescent="0.3">
      <c r="A43" s="22" t="str">
        <f>IF(Wirkung!$B16="","",Wirkung!$B16)</f>
        <v>Wertschätzungsanlass</v>
      </c>
      <c r="B43" s="23">
        <f>IF(OR(Wirkung!$M16="",Wirkung!$L16="",Wirkung!$Q16="",Wirkung!$Q16=Wirkung!$L16),NA(),MAX(0,MIN(1,(Wirkung!$M16-Wirkung!$L16)/(Wirkung!$Q16-Wirkung!$L16))))</f>
        <v>0.7</v>
      </c>
      <c r="C43" s="23" t="e">
        <f>IF(OR(Wirkung!$N16="",Wirkung!$L16="",Wirkung!$Q16="",Wirkung!$Q16=Wirkung!$L16),NA(),MAX(0,MIN(1,(Wirkung!$N16-Wirkung!$L16)/(Wirkung!$Q16-Wirkung!$L16))))</f>
        <v>#N/A</v>
      </c>
      <c r="D43" s="23" t="e">
        <f>IF(OR(Wirkung!$O16="",Wirkung!$L16="",Wirkung!$Q16="",Wirkung!$Q16=Wirkung!$L16),NA(),MAX(0,MIN(1,(Wirkung!$O16-Wirkung!$L16)/(Wirkung!$Q16-Wirkung!$L16))))</f>
        <v>#N/A</v>
      </c>
      <c r="E43" s="23" t="e">
        <f>IF(OR(Wirkung!$P16="",Wirkung!$L16="",Wirkung!$Q16="",Wirkung!$Q16=Wirkung!$L16),NA(),MAX(0,MIN(1,(Wirkung!$P16-Wirkung!$L16)/(Wirkung!$Q16-Wirkung!$L16))))</f>
        <v>#N/A</v>
      </c>
    </row>
    <row r="44" spans="1:5" x14ac:dyDescent="0.3">
      <c r="A44" s="22" t="str">
        <f>IF(Wirkung!$B17="","",Wirkung!$B17)</f>
        <v>Erstberatung Vereine</v>
      </c>
      <c r="B44" s="23">
        <f>IF(OR(Wirkung!$M17="",Wirkung!$L17="",Wirkung!$Q17="",Wirkung!$Q17=Wirkung!$L17),NA(),MAX(0,MIN(1,(Wirkung!$M17-Wirkung!$L17)/(Wirkung!$Q17-Wirkung!$L17))))</f>
        <v>0.6</v>
      </c>
      <c r="C44" s="23">
        <f>IF(OR(Wirkung!$N17="",Wirkung!$L17="",Wirkung!$Q17="",Wirkung!$Q17=Wirkung!$L17),NA(),MAX(0,MIN(1,(Wirkung!$N17-Wirkung!$L17)/(Wirkung!$Q17-Wirkung!$L17))))</f>
        <v>1</v>
      </c>
      <c r="D44" s="23" t="e">
        <f>IF(OR(Wirkung!$O17="",Wirkung!$L17="",Wirkung!$Q17="",Wirkung!$Q17=Wirkung!$L17),NA(),MAX(0,MIN(1,(Wirkung!$O17-Wirkung!$L17)/(Wirkung!$Q17-Wirkung!$L17))))</f>
        <v>#N/A</v>
      </c>
      <c r="E44" s="23" t="e">
        <f>IF(OR(Wirkung!$P17="",Wirkung!$L17="",Wirkung!$Q17="",Wirkung!$Q17=Wirkung!$L17),NA(),MAX(0,MIN(1,(Wirkung!$P17-Wirkung!$L17)/(Wirkung!$Q17-Wirkung!$L17))))</f>
        <v>#N/A</v>
      </c>
    </row>
    <row r="45" spans="1:5" x14ac:dyDescent="0.3">
      <c r="A45" s="22" t="str">
        <f>IF(Wirkung!$B18="","",Wirkung!$B18)</f>
        <v/>
      </c>
      <c r="B45" s="23" t="e">
        <f>IF(OR(Wirkung!$M18="",Wirkung!$L18="",Wirkung!$Q18="",Wirkung!$Q18=Wirkung!$L18),NA(),MAX(0,MIN(1,(Wirkung!$M18-Wirkung!$L18)/(Wirkung!$Q18-Wirkung!$L18))))</f>
        <v>#N/A</v>
      </c>
      <c r="C45" s="23" t="e">
        <f>IF(OR(Wirkung!$N18="",Wirkung!$L18="",Wirkung!$Q18="",Wirkung!$Q18=Wirkung!$L18),NA(),MAX(0,MIN(1,(Wirkung!$N18-Wirkung!$L18)/(Wirkung!$Q18-Wirkung!$L18))))</f>
        <v>#N/A</v>
      </c>
      <c r="D45" s="23" t="e">
        <f>IF(OR(Wirkung!$O18="",Wirkung!$L18="",Wirkung!$Q18="",Wirkung!$Q18=Wirkung!$L18),NA(),MAX(0,MIN(1,(Wirkung!$O18-Wirkung!$L18)/(Wirkung!$Q18-Wirkung!$L18))))</f>
        <v>#N/A</v>
      </c>
      <c r="E45" s="23" t="e">
        <f>IF(OR(Wirkung!$P18="",Wirkung!$L18="",Wirkung!$Q18="",Wirkung!$Q18=Wirkung!$L18),NA(),MAX(0,MIN(1,(Wirkung!$P18-Wirkung!$L18)/(Wirkung!$Q18-Wirkung!$L18))))</f>
        <v>#N/A</v>
      </c>
    </row>
    <row r="46" spans="1:5" x14ac:dyDescent="0.3">
      <c r="A46" s="22" t="str">
        <f>IF(Wirkung!$B19="","",Wirkung!$B19)</f>
        <v/>
      </c>
      <c r="B46" s="23" t="e">
        <f>IF(OR(Wirkung!$M19="",Wirkung!$L19="",Wirkung!$Q19="",Wirkung!$Q19=Wirkung!$L19),NA(),MAX(0,MIN(1,(Wirkung!$M19-Wirkung!$L19)/(Wirkung!$Q19-Wirkung!$L19))))</f>
        <v>#N/A</v>
      </c>
      <c r="C46" s="23" t="e">
        <f>IF(OR(Wirkung!$N19="",Wirkung!$L19="",Wirkung!$Q19="",Wirkung!$Q19=Wirkung!$L19),NA(),MAX(0,MIN(1,(Wirkung!$N19-Wirkung!$L19)/(Wirkung!$Q19-Wirkung!$L19))))</f>
        <v>#N/A</v>
      </c>
      <c r="D46" s="23" t="e">
        <f>IF(OR(Wirkung!$O19="",Wirkung!$L19="",Wirkung!$Q19="",Wirkung!$Q19=Wirkung!$L19),NA(),MAX(0,MIN(1,(Wirkung!$O19-Wirkung!$L19)/(Wirkung!$Q19-Wirkung!$L19))))</f>
        <v>#N/A</v>
      </c>
      <c r="E46" s="23" t="e">
        <f>IF(OR(Wirkung!$P19="",Wirkung!$L19="",Wirkung!$Q19="",Wirkung!$Q19=Wirkung!$L19),NA(),MAX(0,MIN(1,(Wirkung!$P19-Wirkung!$L19)/(Wirkung!$Q19-Wirkung!$L19))))</f>
        <v>#N/A</v>
      </c>
    </row>
    <row r="47" spans="1:5" x14ac:dyDescent="0.3">
      <c r="A47" s="22" t="str">
        <f>IF(Wirkung!$B20="","",Wirkung!$B20)</f>
        <v/>
      </c>
      <c r="B47" s="23" t="e">
        <f>IF(OR(Wirkung!$M20="",Wirkung!$L20="",Wirkung!$Q20="",Wirkung!$Q20=Wirkung!$L20),NA(),MAX(0,MIN(1,(Wirkung!$M20-Wirkung!$L20)/(Wirkung!$Q20-Wirkung!$L20))))</f>
        <v>#N/A</v>
      </c>
      <c r="C47" s="23" t="e">
        <f>IF(OR(Wirkung!$N20="",Wirkung!$L20="",Wirkung!$Q20="",Wirkung!$Q20=Wirkung!$L20),NA(),MAX(0,MIN(1,(Wirkung!$N20-Wirkung!$L20)/(Wirkung!$Q20-Wirkung!$L20))))</f>
        <v>#N/A</v>
      </c>
      <c r="D47" s="23" t="e">
        <f>IF(OR(Wirkung!$O20="",Wirkung!$L20="",Wirkung!$Q20="",Wirkung!$Q20=Wirkung!$L20),NA(),MAX(0,MIN(1,(Wirkung!$O20-Wirkung!$L20)/(Wirkung!$Q20-Wirkung!$L20))))</f>
        <v>#N/A</v>
      </c>
      <c r="E47" s="23" t="e">
        <f>IF(OR(Wirkung!$P20="",Wirkung!$L20="",Wirkung!$Q20="",Wirkung!$Q20=Wirkung!$L20),NA(),MAX(0,MIN(1,(Wirkung!$P20-Wirkung!$L20)/(Wirkung!$Q20-Wirkung!$L20))))</f>
        <v>#N/A</v>
      </c>
    </row>
    <row r="53" spans="1:1" x14ac:dyDescent="0.3">
      <c r="A53" s="9" t="s">
        <v>40</v>
      </c>
    </row>
  </sheetData>
  <conditionalFormatting sqref="B40:E47">
    <cfRule type="expression" dxfId="4" priority="2">
      <formula>ISNA(B40)</formula>
    </cfRule>
  </conditionalFormatting>
  <pageMargins left="0.5" right="0.5" top="0.6" bottom="0.6" header="0.511811023622047" footer="0.511811023622047"/>
  <pageSetup paperSize="9" fitToHeight="0" orientation="landscape" horizontalDpi="300" verticalDpi="30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V35"/>
  <sheetViews>
    <sheetView showGridLines="0" zoomScaleNormal="100" workbookViewId="0">
      <pane xSplit="2" ySplit="12" topLeftCell="C13" activePane="bottomRight" state="frozen"/>
      <selection pane="topRight" activeCell="C1" sqref="C1"/>
      <selection pane="bottomLeft" activeCell="A13" sqref="A13"/>
      <selection pane="bottomRight" activeCell="B16" sqref="B16"/>
    </sheetView>
  </sheetViews>
  <sheetFormatPr baseColWidth="10" defaultColWidth="8.6640625" defaultRowHeight="14.4" x14ac:dyDescent="0.3"/>
  <cols>
    <col min="1" max="1" width="5" customWidth="1"/>
    <col min="2" max="2" width="28" customWidth="1"/>
    <col min="3" max="3" width="16" customWidth="1"/>
    <col min="4" max="5" width="32" customWidth="1"/>
    <col min="6" max="6" width="30" customWidth="1"/>
    <col min="7" max="7" width="34" customWidth="1"/>
    <col min="8" max="8" width="36" customWidth="1"/>
    <col min="9" max="9" width="32" customWidth="1"/>
    <col min="10" max="10" width="30" customWidth="1"/>
    <col min="11" max="11" width="12" customWidth="1"/>
    <col min="12" max="12" width="14" customWidth="1"/>
    <col min="13" max="16" width="10" customWidth="1"/>
    <col min="17" max="17" width="12" customWidth="1"/>
    <col min="18" max="18" width="17" customWidth="1"/>
    <col min="19" max="20" width="14" customWidth="1"/>
    <col min="21" max="21" width="17" customWidth="1"/>
    <col min="22" max="22" width="26" customWidth="1"/>
  </cols>
  <sheetData>
    <row r="1" spans="1:22" ht="18.75" customHeight="1" x14ac:dyDescent="0.3"/>
    <row r="2" spans="1:22" ht="18.75" customHeight="1" x14ac:dyDescent="0.3"/>
    <row r="3" spans="1:22" ht="18.75" customHeight="1" x14ac:dyDescent="0.3"/>
    <row r="4" spans="1:22" ht="18.75" customHeight="1" x14ac:dyDescent="0.3"/>
    <row r="5" spans="1:22" ht="18.75" customHeight="1" x14ac:dyDescent="0.3"/>
    <row r="6" spans="1:22" ht="19.2" x14ac:dyDescent="0.35">
      <c r="A6" s="1" t="s">
        <v>0</v>
      </c>
    </row>
    <row r="7" spans="1:22" x14ac:dyDescent="0.3">
      <c r="A7" s="2" t="s">
        <v>60</v>
      </c>
    </row>
    <row r="8" spans="1:22" ht="3" customHeight="1" x14ac:dyDescent="0.3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10" spans="1:22" x14ac:dyDescent="0.3">
      <c r="A10" s="24" t="s">
        <v>61</v>
      </c>
    </row>
    <row r="12" spans="1:22" ht="30" customHeight="1" x14ac:dyDescent="0.3">
      <c r="A12" s="21" t="s">
        <v>62</v>
      </c>
      <c r="B12" s="21" t="s">
        <v>49</v>
      </c>
      <c r="C12" s="21" t="s">
        <v>63</v>
      </c>
      <c r="D12" s="21" t="s">
        <v>64</v>
      </c>
      <c r="E12" s="21" t="s">
        <v>65</v>
      </c>
      <c r="F12" s="21" t="s">
        <v>66</v>
      </c>
      <c r="G12" s="21" t="s">
        <v>67</v>
      </c>
      <c r="H12" s="21" t="s">
        <v>32</v>
      </c>
      <c r="I12" s="21" t="s">
        <v>68</v>
      </c>
      <c r="J12" s="21" t="s">
        <v>69</v>
      </c>
      <c r="K12" s="21" t="s">
        <v>70</v>
      </c>
      <c r="L12" s="21" t="s">
        <v>71</v>
      </c>
      <c r="M12" s="21" t="s">
        <v>56</v>
      </c>
      <c r="N12" s="21" t="s">
        <v>57</v>
      </c>
      <c r="O12" s="21" t="s">
        <v>58</v>
      </c>
      <c r="P12" s="21" t="s">
        <v>59</v>
      </c>
      <c r="Q12" s="21" t="s">
        <v>72</v>
      </c>
      <c r="R12" s="21" t="s">
        <v>73</v>
      </c>
      <c r="S12" s="21" t="s">
        <v>74</v>
      </c>
      <c r="T12" s="21" t="s">
        <v>28</v>
      </c>
      <c r="U12" s="21" t="s">
        <v>48</v>
      </c>
      <c r="V12" s="21" t="s">
        <v>75</v>
      </c>
    </row>
    <row r="13" spans="1:22" ht="43.5" customHeight="1" x14ac:dyDescent="0.3">
      <c r="A13" s="25">
        <v>1</v>
      </c>
      <c r="B13" s="26" t="s">
        <v>76</v>
      </c>
      <c r="C13" s="27" t="s">
        <v>77</v>
      </c>
      <c r="D13" s="28" t="s">
        <v>78</v>
      </c>
      <c r="E13" s="28" t="s">
        <v>79</v>
      </c>
      <c r="F13" s="28" t="s">
        <v>80</v>
      </c>
      <c r="G13" s="28" t="s">
        <v>81</v>
      </c>
      <c r="H13" s="28" t="s">
        <v>82</v>
      </c>
      <c r="I13" s="28" t="s">
        <v>83</v>
      </c>
      <c r="J13" s="28" t="s">
        <v>84</v>
      </c>
      <c r="K13" s="25" t="s">
        <v>85</v>
      </c>
      <c r="L13" s="29">
        <v>0</v>
      </c>
      <c r="M13" s="29">
        <v>0.6</v>
      </c>
      <c r="N13" s="29"/>
      <c r="O13" s="29"/>
      <c r="P13" s="29"/>
      <c r="Q13" s="29">
        <v>1</v>
      </c>
      <c r="R13" s="27" t="s">
        <v>86</v>
      </c>
      <c r="S13" s="23">
        <f t="shared" ref="S13:S32" si="0">IFERROR(LOOKUP(9.99E+307,$M13:$P13),"")</f>
        <v>0.6</v>
      </c>
      <c r="T13" s="30">
        <f t="shared" ref="T13:T32" si="1">IF(OR($S13="",$L13="",$Q13="",$Q13=$L13),"",MAX(0,MIN(1,($S13-$L13)/($Q13-$L13))))</f>
        <v>0.6</v>
      </c>
      <c r="U13" s="16" t="str">
        <f t="shared" ref="U13:U32" si="2">IF($T13="","",IF($T13&gt;=1,"Ziel erreicht",IF($T13&gt;=0.5,"auf Kurs",IF($T13&gt;0,"hinter Plan","kein Fortschritt"))))</f>
        <v>auf Kurs</v>
      </c>
      <c r="V13" s="28"/>
    </row>
    <row r="14" spans="1:22" ht="43.5" customHeight="1" x14ac:dyDescent="0.3">
      <c r="A14" s="25">
        <v>2</v>
      </c>
      <c r="B14" s="26" t="s">
        <v>87</v>
      </c>
      <c r="C14" s="27" t="s">
        <v>77</v>
      </c>
      <c r="D14" s="28" t="s">
        <v>88</v>
      </c>
      <c r="E14" s="28" t="s">
        <v>89</v>
      </c>
      <c r="F14" s="28" t="s">
        <v>90</v>
      </c>
      <c r="G14" s="28" t="s">
        <v>91</v>
      </c>
      <c r="H14" s="28" t="s">
        <v>92</v>
      </c>
      <c r="I14" s="28" t="s">
        <v>93</v>
      </c>
      <c r="J14" s="28" t="s">
        <v>94</v>
      </c>
      <c r="K14" s="25" t="s">
        <v>95</v>
      </c>
      <c r="L14" s="25">
        <v>0</v>
      </c>
      <c r="M14" s="25">
        <v>48</v>
      </c>
      <c r="N14" s="25">
        <v>72</v>
      </c>
      <c r="O14" s="25"/>
      <c r="P14" s="25"/>
      <c r="Q14" s="25">
        <v>100</v>
      </c>
      <c r="R14" s="27" t="s">
        <v>86</v>
      </c>
      <c r="S14" s="31">
        <f t="shared" si="0"/>
        <v>72</v>
      </c>
      <c r="T14" s="30">
        <f t="shared" si="1"/>
        <v>0.72</v>
      </c>
      <c r="U14" s="16" t="str">
        <f t="shared" si="2"/>
        <v>auf Kurs</v>
      </c>
      <c r="V14" s="28"/>
    </row>
    <row r="15" spans="1:22" ht="43.5" customHeight="1" x14ac:dyDescent="0.3">
      <c r="A15" s="25">
        <v>3</v>
      </c>
      <c r="B15" s="26" t="s">
        <v>96</v>
      </c>
      <c r="C15" s="27" t="s">
        <v>97</v>
      </c>
      <c r="D15" s="28" t="s">
        <v>98</v>
      </c>
      <c r="E15" s="28" t="s">
        <v>99</v>
      </c>
      <c r="F15" s="28" t="s">
        <v>100</v>
      </c>
      <c r="G15" s="28" t="s">
        <v>101</v>
      </c>
      <c r="H15" s="28" t="s">
        <v>102</v>
      </c>
      <c r="I15" s="28" t="s">
        <v>103</v>
      </c>
      <c r="J15" s="28" t="s">
        <v>104</v>
      </c>
      <c r="K15" s="25" t="s">
        <v>85</v>
      </c>
      <c r="L15" s="29">
        <v>0</v>
      </c>
      <c r="M15" s="29">
        <v>0.35</v>
      </c>
      <c r="N15" s="29">
        <v>0.52</v>
      </c>
      <c r="O15" s="29"/>
      <c r="P15" s="29"/>
      <c r="Q15" s="29">
        <v>0.7</v>
      </c>
      <c r="R15" s="27" t="s">
        <v>86</v>
      </c>
      <c r="S15" s="23">
        <f t="shared" si="0"/>
        <v>0.52</v>
      </c>
      <c r="T15" s="30">
        <f t="shared" si="1"/>
        <v>0.74285714285714288</v>
      </c>
      <c r="U15" s="16" t="str">
        <f t="shared" si="2"/>
        <v>auf Kurs</v>
      </c>
      <c r="V15" s="28"/>
    </row>
    <row r="16" spans="1:22" ht="43.5" customHeight="1" x14ac:dyDescent="0.3">
      <c r="A16" s="25">
        <v>4</v>
      </c>
      <c r="B16" s="26" t="s">
        <v>105</v>
      </c>
      <c r="C16" s="27" t="s">
        <v>97</v>
      </c>
      <c r="D16" s="28" t="s">
        <v>106</v>
      </c>
      <c r="E16" s="28" t="s">
        <v>107</v>
      </c>
      <c r="F16" s="28" t="s">
        <v>108</v>
      </c>
      <c r="G16" s="28" t="s">
        <v>109</v>
      </c>
      <c r="H16" s="28" t="s">
        <v>110</v>
      </c>
      <c r="I16" s="28" t="s">
        <v>111</v>
      </c>
      <c r="J16" s="28" t="s">
        <v>112</v>
      </c>
      <c r="K16" s="25" t="s">
        <v>95</v>
      </c>
      <c r="L16" s="25">
        <v>0</v>
      </c>
      <c r="M16" s="25">
        <v>14</v>
      </c>
      <c r="N16" s="25"/>
      <c r="O16" s="25"/>
      <c r="P16" s="25"/>
      <c r="Q16" s="25">
        <v>20</v>
      </c>
      <c r="R16" s="27" t="s">
        <v>86</v>
      </c>
      <c r="S16" s="31">
        <f t="shared" si="0"/>
        <v>14</v>
      </c>
      <c r="T16" s="30">
        <f t="shared" si="1"/>
        <v>0.7</v>
      </c>
      <c r="U16" s="16" t="str">
        <f t="shared" si="2"/>
        <v>auf Kurs</v>
      </c>
      <c r="V16" s="28"/>
    </row>
    <row r="17" spans="1:22" ht="43.5" customHeight="1" x14ac:dyDescent="0.3">
      <c r="A17" s="25">
        <v>6</v>
      </c>
      <c r="B17" s="26" t="s">
        <v>113</v>
      </c>
      <c r="C17" s="27" t="s">
        <v>114</v>
      </c>
      <c r="D17" s="28" t="s">
        <v>115</v>
      </c>
      <c r="E17" s="28" t="s">
        <v>116</v>
      </c>
      <c r="F17" s="28" t="s">
        <v>117</v>
      </c>
      <c r="G17" s="28" t="s">
        <v>118</v>
      </c>
      <c r="H17" s="28" t="s">
        <v>119</v>
      </c>
      <c r="I17" s="28" t="s">
        <v>120</v>
      </c>
      <c r="J17" s="28" t="s">
        <v>121</v>
      </c>
      <c r="K17" s="25" t="s">
        <v>122</v>
      </c>
      <c r="L17" s="25">
        <v>8</v>
      </c>
      <c r="M17" s="25">
        <v>5</v>
      </c>
      <c r="N17" s="25">
        <v>3</v>
      </c>
      <c r="O17" s="25"/>
      <c r="P17" s="25"/>
      <c r="Q17" s="25">
        <v>3</v>
      </c>
      <c r="R17" s="27" t="s">
        <v>123</v>
      </c>
      <c r="S17" s="31">
        <f t="shared" si="0"/>
        <v>3</v>
      </c>
      <c r="T17" s="30">
        <f t="shared" si="1"/>
        <v>1</v>
      </c>
      <c r="U17" s="16" t="str">
        <f t="shared" si="2"/>
        <v>Ziel erreicht</v>
      </c>
      <c r="V17" s="28"/>
    </row>
    <row r="18" spans="1:22" ht="43.5" customHeight="1" x14ac:dyDescent="0.3">
      <c r="A18" s="25"/>
      <c r="B18" s="26"/>
      <c r="C18" s="27"/>
      <c r="D18" s="28"/>
      <c r="E18" s="28"/>
      <c r="F18" s="28"/>
      <c r="G18" s="28"/>
      <c r="H18" s="28"/>
      <c r="I18" s="28"/>
      <c r="J18" s="28"/>
      <c r="K18" s="25"/>
      <c r="L18" s="25"/>
      <c r="M18" s="25"/>
      <c r="N18" s="25"/>
      <c r="O18" s="25"/>
      <c r="P18" s="25"/>
      <c r="Q18" s="25"/>
      <c r="R18" s="27"/>
      <c r="S18" s="31" t="str">
        <f t="shared" si="0"/>
        <v/>
      </c>
      <c r="T18" s="30" t="str">
        <f t="shared" si="1"/>
        <v/>
      </c>
      <c r="U18" s="16" t="str">
        <f t="shared" si="2"/>
        <v/>
      </c>
      <c r="V18" s="28"/>
    </row>
    <row r="19" spans="1:22" ht="43.5" customHeight="1" x14ac:dyDescent="0.3">
      <c r="A19" s="25"/>
      <c r="B19" s="26"/>
      <c r="C19" s="27"/>
      <c r="D19" s="28"/>
      <c r="E19" s="28"/>
      <c r="F19" s="28"/>
      <c r="G19" s="28"/>
      <c r="H19" s="28"/>
      <c r="I19" s="28"/>
      <c r="J19" s="28"/>
      <c r="K19" s="25"/>
      <c r="L19" s="25"/>
      <c r="M19" s="25"/>
      <c r="N19" s="25"/>
      <c r="O19" s="25"/>
      <c r="P19" s="25"/>
      <c r="Q19" s="25"/>
      <c r="R19" s="27"/>
      <c r="S19" s="31" t="str">
        <f t="shared" si="0"/>
        <v/>
      </c>
      <c r="T19" s="30" t="str">
        <f t="shared" si="1"/>
        <v/>
      </c>
      <c r="U19" s="16" t="str">
        <f t="shared" si="2"/>
        <v/>
      </c>
      <c r="V19" s="28"/>
    </row>
    <row r="20" spans="1:22" ht="43.5" customHeight="1" x14ac:dyDescent="0.3">
      <c r="A20" s="25"/>
      <c r="B20" s="26"/>
      <c r="C20" s="27"/>
      <c r="D20" s="28"/>
      <c r="E20" s="28"/>
      <c r="F20" s="28"/>
      <c r="G20" s="28"/>
      <c r="H20" s="28"/>
      <c r="I20" s="28"/>
      <c r="J20" s="28"/>
      <c r="K20" s="25"/>
      <c r="L20" s="25"/>
      <c r="M20" s="25"/>
      <c r="N20" s="25"/>
      <c r="O20" s="25"/>
      <c r="P20" s="25"/>
      <c r="Q20" s="25"/>
      <c r="R20" s="27"/>
      <c r="S20" s="31" t="str">
        <f t="shared" si="0"/>
        <v/>
      </c>
      <c r="T20" s="30" t="str">
        <f t="shared" si="1"/>
        <v/>
      </c>
      <c r="U20" s="16" t="str">
        <f t="shared" si="2"/>
        <v/>
      </c>
      <c r="V20" s="28"/>
    </row>
    <row r="21" spans="1:22" ht="43.5" customHeight="1" x14ac:dyDescent="0.3">
      <c r="A21" s="25"/>
      <c r="B21" s="26"/>
      <c r="C21" s="27"/>
      <c r="D21" s="28"/>
      <c r="E21" s="28"/>
      <c r="F21" s="28"/>
      <c r="G21" s="28"/>
      <c r="H21" s="28"/>
      <c r="I21" s="28"/>
      <c r="J21" s="28"/>
      <c r="K21" s="25"/>
      <c r="L21" s="25"/>
      <c r="M21" s="25"/>
      <c r="N21" s="25"/>
      <c r="O21" s="25"/>
      <c r="P21" s="25"/>
      <c r="Q21" s="25"/>
      <c r="R21" s="27"/>
      <c r="S21" s="31" t="str">
        <f t="shared" si="0"/>
        <v/>
      </c>
      <c r="T21" s="30" t="str">
        <f t="shared" si="1"/>
        <v/>
      </c>
      <c r="U21" s="16" t="str">
        <f t="shared" si="2"/>
        <v/>
      </c>
      <c r="V21" s="28"/>
    </row>
    <row r="22" spans="1:22" ht="43.5" customHeight="1" x14ac:dyDescent="0.3">
      <c r="A22" s="25"/>
      <c r="B22" s="26"/>
      <c r="C22" s="27"/>
      <c r="D22" s="28"/>
      <c r="E22" s="28"/>
      <c r="F22" s="28"/>
      <c r="G22" s="28"/>
      <c r="H22" s="28"/>
      <c r="I22" s="28"/>
      <c r="J22" s="28"/>
      <c r="K22" s="25"/>
      <c r="L22" s="25"/>
      <c r="M22" s="25"/>
      <c r="N22" s="25"/>
      <c r="O22" s="25"/>
      <c r="P22" s="25"/>
      <c r="Q22" s="25"/>
      <c r="R22" s="27"/>
      <c r="S22" s="31" t="str">
        <f t="shared" si="0"/>
        <v/>
      </c>
      <c r="T22" s="30" t="str">
        <f t="shared" si="1"/>
        <v/>
      </c>
      <c r="U22" s="16" t="str">
        <f t="shared" si="2"/>
        <v/>
      </c>
      <c r="V22" s="28"/>
    </row>
    <row r="23" spans="1:22" ht="43.5" customHeight="1" x14ac:dyDescent="0.3">
      <c r="A23" s="25"/>
      <c r="B23" s="26"/>
      <c r="C23" s="27"/>
      <c r="D23" s="28"/>
      <c r="E23" s="28"/>
      <c r="F23" s="28"/>
      <c r="G23" s="28"/>
      <c r="H23" s="28"/>
      <c r="I23" s="28"/>
      <c r="J23" s="28"/>
      <c r="K23" s="25"/>
      <c r="L23" s="25"/>
      <c r="M23" s="25"/>
      <c r="N23" s="25"/>
      <c r="O23" s="25"/>
      <c r="P23" s="25"/>
      <c r="Q23" s="25"/>
      <c r="R23" s="27"/>
      <c r="S23" s="31" t="str">
        <f t="shared" si="0"/>
        <v/>
      </c>
      <c r="T23" s="30" t="str">
        <f t="shared" si="1"/>
        <v/>
      </c>
      <c r="U23" s="16" t="str">
        <f t="shared" si="2"/>
        <v/>
      </c>
      <c r="V23" s="28"/>
    </row>
    <row r="24" spans="1:22" ht="43.5" customHeight="1" x14ac:dyDescent="0.3">
      <c r="A24" s="25"/>
      <c r="B24" s="26"/>
      <c r="C24" s="27"/>
      <c r="D24" s="28"/>
      <c r="E24" s="28"/>
      <c r="F24" s="28"/>
      <c r="G24" s="28"/>
      <c r="H24" s="28"/>
      <c r="I24" s="28"/>
      <c r="J24" s="28"/>
      <c r="K24" s="25"/>
      <c r="L24" s="25"/>
      <c r="M24" s="25"/>
      <c r="N24" s="25"/>
      <c r="O24" s="25"/>
      <c r="P24" s="25"/>
      <c r="Q24" s="25"/>
      <c r="R24" s="27"/>
      <c r="S24" s="31" t="str">
        <f t="shared" si="0"/>
        <v/>
      </c>
      <c r="T24" s="30" t="str">
        <f t="shared" si="1"/>
        <v/>
      </c>
      <c r="U24" s="16" t="str">
        <f t="shared" si="2"/>
        <v/>
      </c>
      <c r="V24" s="28"/>
    </row>
    <row r="25" spans="1:22" ht="43.5" customHeight="1" x14ac:dyDescent="0.3">
      <c r="A25" s="25"/>
      <c r="B25" s="26"/>
      <c r="C25" s="27"/>
      <c r="D25" s="28"/>
      <c r="E25" s="28"/>
      <c r="F25" s="28"/>
      <c r="G25" s="28"/>
      <c r="H25" s="28"/>
      <c r="I25" s="28"/>
      <c r="J25" s="28"/>
      <c r="K25" s="25"/>
      <c r="L25" s="25"/>
      <c r="M25" s="25"/>
      <c r="N25" s="25"/>
      <c r="O25" s="25"/>
      <c r="P25" s="25"/>
      <c r="Q25" s="25"/>
      <c r="R25" s="27"/>
      <c r="S25" s="31" t="str">
        <f t="shared" si="0"/>
        <v/>
      </c>
      <c r="T25" s="30" t="str">
        <f t="shared" si="1"/>
        <v/>
      </c>
      <c r="U25" s="16" t="str">
        <f t="shared" si="2"/>
        <v/>
      </c>
      <c r="V25" s="28"/>
    </row>
    <row r="26" spans="1:22" ht="43.5" customHeight="1" x14ac:dyDescent="0.3">
      <c r="A26" s="25"/>
      <c r="B26" s="26"/>
      <c r="C26" s="27"/>
      <c r="D26" s="28"/>
      <c r="E26" s="28"/>
      <c r="F26" s="28"/>
      <c r="G26" s="28"/>
      <c r="H26" s="28"/>
      <c r="I26" s="28"/>
      <c r="J26" s="28"/>
      <c r="K26" s="25"/>
      <c r="L26" s="25"/>
      <c r="M26" s="25"/>
      <c r="N26" s="25"/>
      <c r="O26" s="25"/>
      <c r="P26" s="25"/>
      <c r="Q26" s="25"/>
      <c r="R26" s="27"/>
      <c r="S26" s="31" t="str">
        <f t="shared" si="0"/>
        <v/>
      </c>
      <c r="T26" s="30" t="str">
        <f t="shared" si="1"/>
        <v/>
      </c>
      <c r="U26" s="16" t="str">
        <f t="shared" si="2"/>
        <v/>
      </c>
      <c r="V26" s="28"/>
    </row>
    <row r="27" spans="1:22" ht="43.5" customHeight="1" x14ac:dyDescent="0.3">
      <c r="A27" s="25"/>
      <c r="B27" s="26"/>
      <c r="C27" s="27"/>
      <c r="D27" s="28"/>
      <c r="E27" s="28"/>
      <c r="F27" s="28"/>
      <c r="G27" s="28"/>
      <c r="H27" s="28"/>
      <c r="I27" s="28"/>
      <c r="J27" s="28"/>
      <c r="K27" s="25"/>
      <c r="L27" s="25"/>
      <c r="M27" s="25"/>
      <c r="N27" s="25"/>
      <c r="O27" s="25"/>
      <c r="P27" s="25"/>
      <c r="Q27" s="25"/>
      <c r="R27" s="27"/>
      <c r="S27" s="31" t="str">
        <f t="shared" si="0"/>
        <v/>
      </c>
      <c r="T27" s="30" t="str">
        <f t="shared" si="1"/>
        <v/>
      </c>
      <c r="U27" s="16" t="str">
        <f t="shared" si="2"/>
        <v/>
      </c>
      <c r="V27" s="28"/>
    </row>
    <row r="28" spans="1:22" ht="43.5" customHeight="1" x14ac:dyDescent="0.3">
      <c r="A28" s="25"/>
      <c r="B28" s="26"/>
      <c r="C28" s="27"/>
      <c r="D28" s="28"/>
      <c r="E28" s="28"/>
      <c r="F28" s="28"/>
      <c r="G28" s="28"/>
      <c r="H28" s="28"/>
      <c r="I28" s="28"/>
      <c r="J28" s="28"/>
      <c r="K28" s="25"/>
      <c r="L28" s="25"/>
      <c r="M28" s="25"/>
      <c r="N28" s="25"/>
      <c r="O28" s="25"/>
      <c r="P28" s="25"/>
      <c r="Q28" s="25"/>
      <c r="R28" s="27"/>
      <c r="S28" s="31" t="str">
        <f t="shared" si="0"/>
        <v/>
      </c>
      <c r="T28" s="30" t="str">
        <f t="shared" si="1"/>
        <v/>
      </c>
      <c r="U28" s="16" t="str">
        <f t="shared" si="2"/>
        <v/>
      </c>
      <c r="V28" s="28"/>
    </row>
    <row r="29" spans="1:22" ht="43.5" customHeight="1" x14ac:dyDescent="0.3">
      <c r="A29" s="25"/>
      <c r="B29" s="26"/>
      <c r="C29" s="27"/>
      <c r="D29" s="28"/>
      <c r="E29" s="28"/>
      <c r="F29" s="28"/>
      <c r="G29" s="28"/>
      <c r="H29" s="28"/>
      <c r="I29" s="28"/>
      <c r="J29" s="28"/>
      <c r="K29" s="25"/>
      <c r="L29" s="25"/>
      <c r="M29" s="25"/>
      <c r="N29" s="25"/>
      <c r="O29" s="25"/>
      <c r="P29" s="25"/>
      <c r="Q29" s="25"/>
      <c r="R29" s="27"/>
      <c r="S29" s="31" t="str">
        <f t="shared" si="0"/>
        <v/>
      </c>
      <c r="T29" s="30" t="str">
        <f t="shared" si="1"/>
        <v/>
      </c>
      <c r="U29" s="16" t="str">
        <f t="shared" si="2"/>
        <v/>
      </c>
      <c r="V29" s="28"/>
    </row>
    <row r="30" spans="1:22" ht="43.5" customHeight="1" x14ac:dyDescent="0.3">
      <c r="A30" s="25"/>
      <c r="B30" s="26"/>
      <c r="C30" s="27"/>
      <c r="D30" s="28"/>
      <c r="E30" s="28"/>
      <c r="F30" s="28"/>
      <c r="G30" s="28"/>
      <c r="H30" s="28"/>
      <c r="I30" s="28"/>
      <c r="J30" s="28"/>
      <c r="K30" s="25"/>
      <c r="L30" s="25"/>
      <c r="M30" s="25"/>
      <c r="N30" s="25"/>
      <c r="O30" s="25"/>
      <c r="P30" s="25"/>
      <c r="Q30" s="25"/>
      <c r="R30" s="27"/>
      <c r="S30" s="31" t="str">
        <f t="shared" si="0"/>
        <v/>
      </c>
      <c r="T30" s="30" t="str">
        <f t="shared" si="1"/>
        <v/>
      </c>
      <c r="U30" s="16" t="str">
        <f t="shared" si="2"/>
        <v/>
      </c>
      <c r="V30" s="28"/>
    </row>
    <row r="31" spans="1:22" ht="43.5" customHeight="1" x14ac:dyDescent="0.3">
      <c r="A31" s="25"/>
      <c r="B31" s="26"/>
      <c r="C31" s="27"/>
      <c r="D31" s="28"/>
      <c r="E31" s="28"/>
      <c r="F31" s="28"/>
      <c r="G31" s="28"/>
      <c r="H31" s="28"/>
      <c r="I31" s="28"/>
      <c r="J31" s="28"/>
      <c r="K31" s="25"/>
      <c r="L31" s="25"/>
      <c r="M31" s="25"/>
      <c r="N31" s="25"/>
      <c r="O31" s="25"/>
      <c r="P31" s="25"/>
      <c r="Q31" s="25"/>
      <c r="R31" s="27"/>
      <c r="S31" s="31" t="str">
        <f t="shared" si="0"/>
        <v/>
      </c>
      <c r="T31" s="30" t="str">
        <f t="shared" si="1"/>
        <v/>
      </c>
      <c r="U31" s="16" t="str">
        <f t="shared" si="2"/>
        <v/>
      </c>
      <c r="V31" s="28"/>
    </row>
    <row r="32" spans="1:22" ht="43.5" customHeight="1" x14ac:dyDescent="0.3">
      <c r="A32" s="25"/>
      <c r="B32" s="26"/>
      <c r="C32" s="27"/>
      <c r="D32" s="28"/>
      <c r="E32" s="28"/>
      <c r="F32" s="28"/>
      <c r="G32" s="28"/>
      <c r="H32" s="28"/>
      <c r="I32" s="28"/>
      <c r="J32" s="28"/>
      <c r="K32" s="25"/>
      <c r="L32" s="25"/>
      <c r="M32" s="25"/>
      <c r="N32" s="25"/>
      <c r="O32" s="25"/>
      <c r="P32" s="25"/>
      <c r="Q32" s="25"/>
      <c r="R32" s="27"/>
      <c r="S32" s="31" t="str">
        <f t="shared" si="0"/>
        <v/>
      </c>
      <c r="T32" s="30" t="str">
        <f t="shared" si="1"/>
        <v/>
      </c>
      <c r="U32" s="16" t="str">
        <f t="shared" si="2"/>
        <v/>
      </c>
      <c r="V32" s="28"/>
    </row>
    <row r="35" spans="1:1" x14ac:dyDescent="0.3">
      <c r="A35" s="9" t="s">
        <v>40</v>
      </c>
    </row>
  </sheetData>
  <autoFilter ref="A12:V32" xr:uid="{00000000-0009-0000-0000-000002000000}"/>
  <conditionalFormatting sqref="U13:U32">
    <cfRule type="cellIs" dxfId="3" priority="2" operator="equal">
      <formula>"Ziel erreicht"</formula>
    </cfRule>
    <cfRule type="cellIs" dxfId="2" priority="3" operator="equal">
      <formula>"auf Kurs"</formula>
    </cfRule>
    <cfRule type="cellIs" dxfId="1" priority="4" operator="equal">
      <formula>"hinter Plan"</formula>
    </cfRule>
    <cfRule type="cellIs" dxfId="0" priority="5" operator="equal">
      <formula>"kein Fortschritt"</formula>
    </cfRule>
  </conditionalFormatting>
  <dataValidations count="2">
    <dataValidation type="list" allowBlank="1" sqref="C13:C32" xr:uid="{00000000-0002-0000-0200-000000000000}">
      <formula1>L_Handlungsfeld</formula1>
      <formula2>0</formula2>
    </dataValidation>
    <dataValidation type="list" allowBlank="1" sqref="R13:R32" xr:uid="{00000000-0002-0000-0200-000001000000}">
      <formula1>L_Richtung</formula1>
      <formula2>0</formula2>
    </dataValidation>
  </dataValidations>
  <pageMargins left="0.5" right="0.5" top="0.6" bottom="0.6" header="0.511811023622047" footer="0.511811023622047"/>
  <pageSetup paperSize="9" fitToHeight="0" orientation="landscape" horizontalDpi="300" verticalDpi="30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B17"/>
  <sheetViews>
    <sheetView showGridLines="0" zoomScaleNormal="100" workbookViewId="0"/>
  </sheetViews>
  <sheetFormatPr baseColWidth="10" defaultColWidth="8.6640625" defaultRowHeight="14.4" x14ac:dyDescent="0.3"/>
  <cols>
    <col min="1" max="2" width="26" customWidth="1"/>
  </cols>
  <sheetData>
    <row r="1" spans="1:2" ht="18.75" customHeight="1" x14ac:dyDescent="0.3"/>
    <row r="2" spans="1:2" ht="18.75" customHeight="1" x14ac:dyDescent="0.3"/>
    <row r="3" spans="1:2" ht="18.75" customHeight="1" x14ac:dyDescent="0.3"/>
    <row r="4" spans="1:2" ht="18.75" customHeight="1" x14ac:dyDescent="0.3"/>
    <row r="5" spans="1:2" ht="18.75" customHeight="1" x14ac:dyDescent="0.3"/>
    <row r="6" spans="1:2" ht="19.2" x14ac:dyDescent="0.35">
      <c r="A6" s="1" t="s">
        <v>124</v>
      </c>
    </row>
    <row r="7" spans="1:2" x14ac:dyDescent="0.3">
      <c r="A7" s="2" t="s">
        <v>125</v>
      </c>
    </row>
    <row r="8" spans="1:2" ht="3" customHeight="1" x14ac:dyDescent="0.3">
      <c r="A8" s="3"/>
      <c r="B8" s="3"/>
    </row>
    <row r="10" spans="1:2" x14ac:dyDescent="0.3">
      <c r="A10" s="14" t="s">
        <v>63</v>
      </c>
      <c r="B10" s="14" t="s">
        <v>73</v>
      </c>
    </row>
    <row r="11" spans="1:2" x14ac:dyDescent="0.3">
      <c r="A11" s="32" t="s">
        <v>97</v>
      </c>
      <c r="B11" s="32" t="s">
        <v>86</v>
      </c>
    </row>
    <row r="12" spans="1:2" x14ac:dyDescent="0.3">
      <c r="A12" s="32" t="s">
        <v>126</v>
      </c>
      <c r="B12" s="32" t="s">
        <v>123</v>
      </c>
    </row>
    <row r="13" spans="1:2" x14ac:dyDescent="0.3">
      <c r="A13" s="32" t="s">
        <v>114</v>
      </c>
    </row>
    <row r="14" spans="1:2" x14ac:dyDescent="0.3">
      <c r="A14" s="32" t="s">
        <v>77</v>
      </c>
    </row>
    <row r="17" spans="1:1" x14ac:dyDescent="0.3">
      <c r="A17" s="9" t="s">
        <v>40</v>
      </c>
    </row>
  </sheetData>
  <pageMargins left="0.5" right="0.5" top="0.6" bottom="0.6" header="0.511811023622047" footer="0.511811023622047"/>
  <pageSetup paperSize="9" fitToHeight="0" orientation="portrait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5</vt:i4>
      </vt:variant>
    </vt:vector>
  </HeadingPairs>
  <TitlesOfParts>
    <vt:vector size="9" baseType="lpstr">
      <vt:lpstr>Anleitung</vt:lpstr>
      <vt:lpstr>Übersicht</vt:lpstr>
      <vt:lpstr>Wirkung</vt:lpstr>
      <vt:lpstr>Listen</vt:lpstr>
      <vt:lpstr>Anleitung!Druckbereich</vt:lpstr>
      <vt:lpstr>Listen!Druckbereich</vt:lpstr>
      <vt:lpstr>Übersicht!Druckbereich</vt:lpstr>
      <vt:lpstr>Wirkung!Druckbereich</vt:lpstr>
      <vt:lpstr>Wirkung!Drucktitel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Sven Brun</cp:lastModifiedBy>
  <cp:revision>1</cp:revision>
  <dcterms:created xsi:type="dcterms:W3CDTF">2026-09-18T08:30:57Z</dcterms:created>
  <dcterms:modified xsi:type="dcterms:W3CDTF">2026-09-18T08:36:37Z</dcterms:modified>
  <dc:language>en-US</dc:language>
</cp:coreProperties>
</file>