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6_Erfolgsmessung/"/>
    </mc:Choice>
  </mc:AlternateContent>
  <xr:revisionPtr revIDLastSave="0" documentId="8_{782DF877-BD83-49D1-99ED-561CF167B4D0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Anleitung" sheetId="1" r:id="rId1"/>
    <sheet name="Übersicht" sheetId="2" r:id="rId2"/>
    <sheet name="Kennzahlen" sheetId="3" r:id="rId3"/>
    <sheet name="Listen" sheetId="4" r:id="rId4"/>
  </sheets>
  <definedNames>
    <definedName name="_xlnm._FilterDatabase" localSheetId="2" hidden="1">Kennzahlen!$A$10:$J$48</definedName>
    <definedName name="_xlnm.Print_Area" localSheetId="0">Anleitung!$A$1:$B$38</definedName>
    <definedName name="_xlnm.Print_Area" localSheetId="2">Kennzahlen!$A$1:$J$51</definedName>
    <definedName name="_xlnm.Print_Area" localSheetId="3">Listen!$A$1:$A$16</definedName>
    <definedName name="_xlnm.Print_Area" localSheetId="1">Übersicht!$A$1:$F$22</definedName>
    <definedName name="_xlnm.Print_Titles" localSheetId="2">Kennzahlen!$10:$10</definedName>
    <definedName name="L_Auswahl">OFFSET(Listen!$A$11,0,0,MAX(1,COUNTA(Listen!$A$11:$A$50)),1)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7" i="2" l="1"/>
  <c r="B17" i="2"/>
  <c r="F16" i="2"/>
  <c r="C16" i="2"/>
  <c r="B16" i="2"/>
  <c r="F15" i="2"/>
  <c r="C15" i="2"/>
  <c r="B15" i="2"/>
  <c r="F14" i="2"/>
  <c r="C14" i="2"/>
  <c r="B14" i="2"/>
  <c r="B11" i="2"/>
  <c r="B10" i="2"/>
</calcChain>
</file>

<file path=xl/sharedStrings.xml><?xml version="1.0" encoding="utf-8"?>
<sst xmlns="http://schemas.openxmlformats.org/spreadsheetml/2006/main" count="356" uniqueCount="195">
  <si>
    <t>Kennzahlen-Bibliothek</t>
  </si>
  <si>
    <t>Toolbox Sportkoordination · Erfolgsmessung</t>
  </si>
  <si>
    <t>Wofür dieses Tool</t>
  </si>
  <si>
    <t>Die Bibliothek versammelt Kennzahlen, mit denen sich die Arbeit einer Sportkoordination beschreiben lässt.</t>
  </si>
  <si>
    <t>Sie ist keine Empfehlung, alles zu messen, sondern eine Auswahlliste: Aus rund vierzig Kennzahlen wird ein</t>
  </si>
  <si>
    <t>Set von acht bis zwölf zusammengestellt, das zur eigenen Ausgangslage passt und tatsächlich erhoben wird.</t>
  </si>
  <si>
    <t>So gehen Sie vor</t>
  </si>
  <si>
    <t>1.</t>
  </si>
  <si>
    <t>Die Liste durchgehen und in der Spalte «Auswahl» mit Ja markieren, was ins eigene Set soll.</t>
  </si>
  <si>
    <t>2.</t>
  </si>
  <si>
    <t>Auf die Mischung achten: einige Output-Kennzahlen, mehrere Outcome-Kennzahlen und höchstens ein bis zwei auf Impact-Ebene.</t>
  </si>
  <si>
    <t>3.</t>
  </si>
  <si>
    <t>Den Erhebungsaufwand mitrechnen. Ein Set mit fünf aufwendigen Kennzahlen wird im zweiten Jahr nicht mehr erhoben.</t>
  </si>
  <si>
    <t>4.</t>
  </si>
  <si>
    <t>Für jede gewählte Kennzahl den Ausgangswert erheben, bevor Massnahmen starten. Ohne Startwert lässt sich später keine Entwicklung zeigen.</t>
  </si>
  <si>
    <t>5.</t>
  </si>
  <si>
    <t>Das Set anschliessend ins Wirkungscockpit übertragen und dort jährlich nachführen.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</si>
  <si>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</si>
  <si>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</si>
  <si>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</si>
  <si>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</si>
  <si>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</si>
  <si>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Output</t>
  </si>
  <si>
    <t>Was wir getan haben. Vollständig zurechenbar, aber allein wenig aussagekräftig.</t>
  </si>
  <si>
    <t>Outcome</t>
  </si>
  <si>
    <t>Was genutzt oder erreicht wurde. Der wichtigste Bereich – hier liegt der eigentliche Nachweis.</t>
  </si>
  <si>
    <t>Impact</t>
  </si>
  <si>
    <t>Gesellschaftliche Wirkung. Nur teilweise beeinflussbar und nie allein zurechenbar.</t>
  </si>
  <si>
    <t>Rahmen</t>
  </si>
  <si>
    <t>Kontextgrössen wie Ressourcen und Vereinslandschaft. Erklären Veränderungen, messen aber keine Leistung.</t>
  </si>
  <si>
    <t>Hinweis</t>
  </si>
  <si>
    <t>Kennzahlen auf Impact-Ebene sind der Koordination nicht zurechenbar. Wer den Anteil bewegungsaktiver</t>
  </si>
  <si>
    <t>Personen als Erfolg der eigenen Stelle ausgibt, wird beim ersten Rückgang daran gemessen. Solche Werte</t>
  </si>
  <si>
    <t>gehören als Kontext in den Bericht, nicht als Leistungsnachweis.</t>
  </si>
  <si>
    <t>Die Bibliothek ist eine praxisorientierte Zusammenstellung und kein validiertes Indikatorenset.</t>
  </si>
  <si>
    <t>Anwendung in eigener Verantwortung.</t>
  </si>
  <si>
    <t>© 2026 Sven Brun · studio13nord.ch · Version 1.0 / September 2026</t>
  </si>
  <si>
    <t>Übersicht</t>
  </si>
  <si>
    <t>Berechnet sich automatisch aus dem Blatt «Kennzahlen».</t>
  </si>
  <si>
    <t>Kennzahlen in der Bibliothek</t>
  </si>
  <si>
    <t>davon ausgewählt</t>
  </si>
  <si>
    <t>Ebene</t>
  </si>
  <si>
    <t>vorhanden</t>
  </si>
  <si>
    <t>ausgewählt</t>
  </si>
  <si>
    <t>Erhebungsaufwand</t>
  </si>
  <si>
    <t>tief</t>
  </si>
  <si>
    <t>mittel</t>
  </si>
  <si>
    <t>hoch</t>
  </si>
  <si>
    <t>Kennzahlen-Bibliothek Sport und Bewegung</t>
  </si>
  <si>
    <t>Auswahlliste für ein eigenes Kennzahlenset. Die Spalte «Auswahl» ist das Eingabefeld.</t>
  </si>
  <si>
    <t>Nr</t>
  </si>
  <si>
    <t>Bereich</t>
  </si>
  <si>
    <t>Kennzahl</t>
  </si>
  <si>
    <t>Definition und Berechnung</t>
  </si>
  <si>
    <t>Datenquelle</t>
  </si>
  <si>
    <t>Aufwand</t>
  </si>
  <si>
    <t>Rhythmus</t>
  </si>
  <si>
    <t>Auswahl</t>
  </si>
  <si>
    <t>Vernetzung</t>
  </si>
  <si>
    <t>Durchgeführte Austauschgefässe</t>
  </si>
  <si>
    <t>Anzahl ERFA-Treffen, Roundtables und Arbeitsgruppensitzungen pro Jahr</t>
  </si>
  <si>
    <t>Eigene Erfassung</t>
  </si>
  <si>
    <t>jährlich</t>
  </si>
  <si>
    <t>Teilnehmende Organisationen je Austauschgefäss</t>
  </si>
  <si>
    <t>Durchschnittliche Anzahl vertretener Organisationen pro Treffen</t>
  </si>
  <si>
    <t>Teilnehmerlisten</t>
  </si>
  <si>
    <t>je Anlass</t>
  </si>
  <si>
    <t>Beratung</t>
  </si>
  <si>
    <t>Erstberatungen</t>
  </si>
  <si>
    <t>Anzahl Beratungsgespräche mit Vereinen, Schulen und Gemeinden</t>
  </si>
  <si>
    <t>Nur zählen, was über eine kurze Auskunft hinausgeht – sonst wird die Zahl beliebig</t>
  </si>
  <si>
    <t>Begleitete Gesuche</t>
  </si>
  <si>
    <t>Anzahl Förder- oder Finanzierungsgesuche, bei denen Unterstützung geleistet wurde</t>
  </si>
  <si>
    <t>Projekte</t>
  </si>
  <si>
    <t>Begleitete Projekte</t>
  </si>
  <si>
    <t>Anzahl Projekte, bei denen die Koordination Leitung oder Begleitung übernommen hat</t>
  </si>
  <si>
    <t>Projektportfolio</t>
  </si>
  <si>
    <t>Abgeschlossene Massnahmen</t>
  </si>
  <si>
    <t>Anzahl im Berichtsjahr abgeschlossener Massnahmen aus dem Massnahmenplan</t>
  </si>
  <si>
    <t>Massnahmenplan</t>
  </si>
  <si>
    <t>Steuerung</t>
  </si>
  <si>
    <t>Entscheidungsgrundlagen für Gremien</t>
  </si>
  <si>
    <t>Anzahl erstellter Vorlagen, Berichte und Onepager zuhanden von Gremien</t>
  </si>
  <si>
    <t>Kommunikation</t>
  </si>
  <si>
    <t>Publizierte Informationen</t>
  </si>
  <si>
    <t>Anzahl Newsletter, Medienmitteilungen und Beiträge pro Jahr</t>
  </si>
  <si>
    <t>Durchgeführte Anlässe</t>
  </si>
  <si>
    <t>Anzahl eigener oder mitorganisierter Veranstaltungen</t>
  </si>
  <si>
    <t>Gemeinden mit gemeinsamem Vorhaben</t>
  </si>
  <si>
    <t>Anzahl Gemeinden, die an mindestens einem überkommunalen Vorhaben beteiligt sind</t>
  </si>
  <si>
    <t>Nur bei überkommunaler Trägerschaft sinnvoll</t>
  </si>
  <si>
    <t>Teilnahmequote der Vereine</t>
  </si>
  <si>
    <t>Anteil der Vereine, die im Jahr an mindestens einem Austauschgefäss teilgenommen haben</t>
  </si>
  <si>
    <t>Teilnehmerlisten und Vereinsverzeichnis</t>
  </si>
  <si>
    <t>Aussagekräftiger als die reine Teilnehmerzahl</t>
  </si>
  <si>
    <t>Neu entstandene Kooperationen</t>
  </si>
  <si>
    <t>Anzahl neuer Zusammenarbeiten zwischen Vereinen, Schulen oder Gemeinden</t>
  </si>
  <si>
    <t>Erfordert eine klare Definition, was als Kooperation zählt</t>
  </si>
  <si>
    <t>Zufriedenheit mit der Unterstützung</t>
  </si>
  <si>
    <t>Mittelwert auf einer Skala von 1 bis 5 aus der jährlichen Vereinsbefragung</t>
  </si>
  <si>
    <t>Zufriedenheitsbarometer</t>
  </si>
  <si>
    <t>Bekanntheit der Fachstelle</t>
  </si>
  <si>
    <t>Anteil der Vereine, die die Fachstelle und ihre Angebote kennen</t>
  </si>
  <si>
    <t>Vereinsbefragung</t>
  </si>
  <si>
    <t>alle 2 Jahre</t>
  </si>
  <si>
    <t>Reaktionszeit auf Anfragen</t>
  </si>
  <si>
    <t>Durchschnittliche Zeit in Arbeitstagen von Anfrage bis erster Antwort</t>
  </si>
  <si>
    <t>Abonnentinnen und Abonnenten Newsletter</t>
  </si>
  <si>
    <t>Anzahl aktiver Empfängerinnen und Empfänger am Jahresende</t>
  </si>
  <si>
    <t>Versandsystem</t>
  </si>
  <si>
    <t>Öffnungsrate Newsletter</t>
  </si>
  <si>
    <t>Anteil geöffneter Sendungen im Jahresdurchschnitt</t>
  </si>
  <si>
    <t>Zugriffe auf die Angebotsübersicht</t>
  </si>
  <si>
    <t>Seitenaufrufe der öffentlichen Übersicht pro Jahr</t>
  </si>
  <si>
    <t>Website-Statistik</t>
  </si>
  <si>
    <t>Zugriffe zeigen Interesse, nicht Nutzung des Angebots</t>
  </si>
  <si>
    <t>Umsetzungsquote Massnahmenplan</t>
  </si>
  <si>
    <t>Anteil der termingerecht abgeschlossenen Massnahmen</t>
  </si>
  <si>
    <t>Eingeworbene Drittmittel</t>
  </si>
  <si>
    <t>Summe der bewilligten Beiträge von Bund, Kanton, Fonds und Stiftungen in Franken</t>
  </si>
  <si>
    <t>Gesuchsdossiers</t>
  </si>
  <si>
    <t>Gut kommunizierbar, weil direkt in Franken belegbar</t>
  </si>
  <si>
    <t>Angebote</t>
  </si>
  <si>
    <t>Teilnehmende an neuen Angeboten</t>
  </si>
  <si>
    <t>Anzahl Personen in Angeboten, die in den letzten drei Jahren entstanden sind</t>
  </si>
  <si>
    <t>Angebotsverantwortliche</t>
  </si>
  <si>
    <t>Schulen mit freiwilligem Schulsport</t>
  </si>
  <si>
    <t>Anteil der Schulen mit mindestens einem Angebot im freiwilligen Schulsport</t>
  </si>
  <si>
    <t>Schulen, kantonale Amtsstelle</t>
  </si>
  <si>
    <t>Vereine</t>
  </si>
  <si>
    <t>Vereine mit J+S-Angeboten</t>
  </si>
  <si>
    <t>Anzahl Vereine, die im Berichtsjahr J+S-Angebote durchgeführt haben</t>
  </si>
  <si>
    <t>Kantonale Amtsstelle</t>
  </si>
  <si>
    <t>Infrastruktur</t>
  </si>
  <si>
    <t>Belegungsgrad zu Spitzenzeiten</t>
  </si>
  <si>
    <t>Anteil belegter Hallenstunden werktags zwischen 17 und 22 Uhr</t>
  </si>
  <si>
    <t>Belegungsplan</t>
  </si>
  <si>
    <t>Aufwendig zu erheben, aber die überzeugendste Zahl in Infrastrukturdebatten</t>
  </si>
  <si>
    <t>Abgelehnte Belegungsanfragen</t>
  </si>
  <si>
    <t>Anzahl Anfragen, die mangels Kapazität nicht erfüllt werden konnten</t>
  </si>
  <si>
    <t>Belegungsstelle</t>
  </si>
  <si>
    <t>Belegt Engpässe unmittelbar; setzt eine saubere Erfassung voraus</t>
  </si>
  <si>
    <t>Bevölkerung</t>
  </si>
  <si>
    <t>Erfüllung der Bewegungsempfehlungen</t>
  </si>
  <si>
    <t>Anteil der Bevölkerung, der die Bewegungsempfehlungen erfüllt</t>
  </si>
  <si>
    <t>Eigene Bevölkerungsbefragung, Sport Schweiz</t>
  </si>
  <si>
    <t>alle 4 Jahre</t>
  </si>
  <si>
    <t>Nicht der Koordination zurechenbar; nur als Kontextgrösse verwenden</t>
  </si>
  <si>
    <t>Vereinsmitgliedschaften pro 1'000 Einwohnende</t>
  </si>
  <si>
    <t>Summe der Mitgliedschaften geteilt durch die Einwohnerzahl mal tausend</t>
  </si>
  <si>
    <t>Vereine, Einwohnerkontrolle</t>
  </si>
  <si>
    <t>Mehrfachmitgliedschaften verzerren den Wert nach oben</t>
  </si>
  <si>
    <t>Anteil Kinder und Jugendliche im Verein</t>
  </si>
  <si>
    <t>Anteil der 5- bis 20-Jährigen mit mindestens einer Vereinsmitgliedschaft</t>
  </si>
  <si>
    <t>Zufriedenheit mit den Sportmöglichkeiten</t>
  </si>
  <si>
    <t>Mittelwert auf einer Skala von 1 bis 5 aus der Bevölkerungsbefragung</t>
  </si>
  <si>
    <t>Bevölkerungsbefragung</t>
  </si>
  <si>
    <t>Sportanlagen pro 1'000 Einwohnende</t>
  </si>
  <si>
    <t>Anzahl Anlagen nach einheitlicher Typologie je tausend Einwohnende</t>
  </si>
  <si>
    <t>Anlageninventar</t>
  </si>
  <si>
    <t>Nur im Vergleich mit ähnlichen Gemeinden aussagekräftig</t>
  </si>
  <si>
    <t>Erreichbarkeit von Bewegungsräumen</t>
  </si>
  <si>
    <t>Anteil der Bevölkerung mit einem Bewegungsraum in zehn Gehminuten</t>
  </si>
  <si>
    <t>Geodaten der Gemeinde</t>
  </si>
  <si>
    <t>Erfordert Zusammenarbeit mit der Raumplanung</t>
  </si>
  <si>
    <t>Inklusion</t>
  </si>
  <si>
    <t>Angebote mit inklusivem Zugang</t>
  </si>
  <si>
    <t>Anteil der Angebote, die für Menschen mit Behinderung zugänglich sind</t>
  </si>
  <si>
    <t>Angebotsverzeichnis</t>
  </si>
  <si>
    <t>Zugänglichkeit vorher definieren, sonst nicht vergleichbar</t>
  </si>
  <si>
    <t>Ressourcen</t>
  </si>
  <si>
    <t>Stellenprozente Sportkoordination</t>
  </si>
  <si>
    <t>Bewilligtes Pensum in Prozent</t>
  </si>
  <si>
    <t>Stellenplan</t>
  </si>
  <si>
    <t>Kosten der Koordination pro Einwohnende</t>
  </si>
  <si>
    <t>Jahreskosten der Koordination geteilt durch die Einwohnerzahl</t>
  </si>
  <si>
    <t>Rechnung, Einwohnerkontrolle</t>
  </si>
  <si>
    <t>Macht die Grössenordnung greifbar und entschärft Kostendiskussionen</t>
  </si>
  <si>
    <t>Budget Sportförderung pro Einwohnende</t>
  </si>
  <si>
    <t>Gesamte Sportausgaben geteilt durch die Einwohnerzahl</t>
  </si>
  <si>
    <t>Rechnung</t>
  </si>
  <si>
    <t>Abgrenzung vorher festlegen: mit oder ohne Anlagenbetrieb</t>
  </si>
  <si>
    <t>Aktive Vereine</t>
  </si>
  <si>
    <t>Anzahl Vereine mit laufendem Betrieb im Berichtsjahr</t>
  </si>
  <si>
    <t>Vereinsverzeichnis</t>
  </si>
  <si>
    <t>Unbesetzte Vorstandsämter</t>
  </si>
  <si>
    <t>Anzahl der von Vereinen gemeldeten offenen Vorstandsposten</t>
  </si>
  <si>
    <t>Guter Frühindikator für die Belastung des Ehrenamts</t>
  </si>
  <si>
    <t>Freiwillige in Vereinen</t>
  </si>
  <si>
    <t>Von den Vereinen gemeldete Anzahl regelmässig Engagierter</t>
  </si>
  <si>
    <t>Listen</t>
  </si>
  <si>
    <t>Diese Werte erscheinen als Dropdown. Ergänzen oder ändern Sie sie hier.</t>
  </si>
  <si>
    <t>Ja</t>
  </si>
  <si>
    <t>später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</si>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</sst>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color rgb="FF1B2733"/>
      <name val="Arial"/>
      <charset val="1"/>
    </font>
    <font>
      <sz val="10"/>
      <color rgb="FF5A667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00CCFF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5" borderId="1" xfId="0" applyFont="1" applyFill="1" applyBorder="1"/>
    <xf numFmtId="0" fontId="9" fillId="0" borderId="1" xfId="0" applyFont="1" applyBorder="1"/>
    <xf numFmtId="0" fontId="10" fillId="4" borderId="1" xfId="0" applyFont="1" applyFill="1" applyBorder="1" applyAlignment="1">
      <alignment horizontal="center"/>
    </xf>
    <xf numFmtId="0" fontId="11" fillId="0" borderId="1" xfId="0" applyFont="1" applyBorder="1"/>
    <xf numFmtId="0" fontId="8" fillId="5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center" vertical="top"/>
    </xf>
    <xf numFmtId="0" fontId="9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FE0B8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showGridLines="0" zoomScaleNormal="100" workbookViewId="0"/>
  </sheetViews>
  <sheetFormatPr baseColWidth="10" defaultColWidth="8.6640625" defaultRowHeight="14.4" x14ac:dyDescent="0.3"/>
  <cols>
    <col min="1" max="1" width="13" customWidth="1"/>
    <col min="2" max="2" width="108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1" t="s">
        <v>0</v>
      </c>
    </row>
    <row r="7" spans="1:2" x14ac:dyDescent="0.3">
      <c r="A7" s="2" t="s">
        <v>1</v>
      </c>
    </row>
    <row r="8" spans="1:2" ht="3" customHeight="1" x14ac:dyDescent="0.3">
      <c r="A8" s="3"/>
      <c r="B8" s="3"/>
    </row>
    <row r="10" spans="1:2" x14ac:dyDescent="0.3">
      <c r="A10" s="4" t="s">
        <v>2</v>
      </c>
    </row>
    <row r="11" spans="1:2" x14ac:dyDescent="0.3">
      <c r="A11" s="5" t="s">
        <v>3</v>
      </c>
    </row>
    <row r="12" spans="1:2" x14ac:dyDescent="0.3">
      <c r="A12" s="5" t="s">
        <v>4</v>
      </c>
    </row>
    <row r="13" spans="1:2" x14ac:dyDescent="0.3">
      <c r="A13" s="5" t="s">
        <v>5</v>
      </c>
    </row>
    <row r="15" spans="1:2" x14ac:dyDescent="0.3">
      <c r="A15" s="4" t="s">
        <v>6</v>
      </c>
    </row>
    <row r="16" spans="1:2" x14ac:dyDescent="0.3">
      <c r="A16" s="6" t="s">
        <v>7</v>
      </c>
      <c r="B16" s="5" t="s">
        <v>8</v>
      </c>
    </row>
    <row r="17" spans="1:2" x14ac:dyDescent="0.3">
      <c r="A17" s="6" t="s">
        <v>9</v>
      </c>
      <c r="B17" s="5" t="s">
        <v>10</v>
      </c>
    </row>
    <row r="18" spans="1:2" x14ac:dyDescent="0.3">
      <c r="A18" s="6" t="s">
        <v>11</v>
      </c>
      <c r="B18" s="5" t="s">
        <v>12</v>
      </c>
    </row>
    <row r="19" spans="1:2" x14ac:dyDescent="0.3">
      <c r="A19" s="6" t="s">
        <v>13</v>
      </c>
      <c r="B19" s="5" t="s">
        <v>14</v>
      </c>
    </row>
    <row r="20" spans="1:2" x14ac:dyDescent="0.3">
      <c r="A20" s="6" t="s">
        <v>15</v>
      </c>
      <c r="B20" s="5" t="s">
        <v>16</v>
      </c>
    </row>
    <row r="22" spans="1:2" x14ac:dyDescent="0.3">
      <c r="A22" s="4" t="s">
        <v>17</v>
      </c>
    </row>
    <row r="23" spans="1:2" x14ac:dyDescent="0.3">
      <c r="A23" s="7" t="s">
        <v>18</v>
      </c>
      <c r="B23" s="5" t="s">
        <v>19</v>
      </c>
    </row>
    <row r="24" spans="1:2" x14ac:dyDescent="0.3">
      <c r="A24" s="8" t="s">
        <v>20</v>
      </c>
      <c r="B24" s="5" t="s">
        <v>21</v>
      </c>
    </row>
    <row r="25" spans="1:2" x14ac:dyDescent="0.3">
      <c r="A25" s="6" t="s">
        <v>22</v>
      </c>
      <c r="B25" s="5" t="s">
        <v>23</v>
      </c>
    </row>
    <row r="26" spans="1:2" x14ac:dyDescent="0.3">
      <c r="A26" s="6" t="s">
        <v>24</v>
      </c>
      <c r="B26" s="5" t="s">
        <v>25</v>
      </c>
    </row>
    <row r="27" spans="1:2" x14ac:dyDescent="0.3">
      <c r="A27" s="6" t="s">
        <v>26</v>
      </c>
      <c r="B27" s="5" t="s">
        <v>27</v>
      </c>
    </row>
    <row r="28" spans="1:2" x14ac:dyDescent="0.3">
      <c r="A28" s="6" t="s">
        <v>28</v>
      </c>
      <c r="B28" s="5" t="s">
        <v>29</v>
      </c>
    </row>
    <row r="30" spans="1:2" x14ac:dyDescent="0.3">
      <c r="A30" s="4" t="s">
        <v>30</v>
      </c>
    </row>
    <row r="31" spans="1:2" x14ac:dyDescent="0.3">
      <c r="A31" s="5" t="s">
        <v>31</v>
      </c>
    </row>
    <row r="32" spans="1:2" x14ac:dyDescent="0.3">
      <c r="A32" s="5" t="s">
        <v>32</v>
      </c>
    </row>
    <row r="33" spans="1:1" x14ac:dyDescent="0.3">
      <c r="A33" s="5" t="s">
        <v>33</v>
      </c>
    </row>
    <row r="34" spans="1:1" x14ac:dyDescent="0.3">
      <c r="A34" s="5" t="s">
        <v>34</v>
      </c>
    </row>
    <row r="35" spans="1:1" x14ac:dyDescent="0.3">
      <c r="A35" s="5" t="s">
        <v>35</v>
      </c>
    </row>
    <row r="38" spans="1:1" x14ac:dyDescent="0.3">
      <c r="A38" s="9" t="s">
        <v>36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2"/>
  <sheetViews>
    <sheetView showGridLines="0" zoomScaleNormal="100" workbookViewId="0"/>
  </sheetViews>
  <sheetFormatPr baseColWidth="10" defaultColWidth="8.6640625" defaultRowHeight="14.4" x14ac:dyDescent="0.3"/>
  <cols>
    <col min="1" max="1" width="30" customWidth="1"/>
    <col min="2" max="3" width="12" customWidth="1"/>
    <col min="4" max="4" width="4" customWidth="1"/>
    <col min="5" max="5" width="22" customWidth="1"/>
    <col min="6" max="6" width="12" customWidth="1"/>
  </cols>
  <sheetData>
    <row r="1" spans="1:6" ht="18.75" customHeight="1" x14ac:dyDescent="0.3"/>
    <row r="2" spans="1:6" ht="18.75" customHeight="1" x14ac:dyDescent="0.3"/>
    <row r="3" spans="1:6" ht="18.75" customHeight="1" x14ac:dyDescent="0.3"/>
    <row r="4" spans="1:6" ht="18.75" customHeight="1" x14ac:dyDescent="0.3"/>
    <row r="5" spans="1:6" ht="18.75" customHeight="1" x14ac:dyDescent="0.3"/>
    <row r="6" spans="1:6" ht="19.2" x14ac:dyDescent="0.35">
      <c r="A6" s="1" t="s">
        <v>37</v>
      </c>
    </row>
    <row r="7" spans="1:6" x14ac:dyDescent="0.3">
      <c r="A7" s="2" t="s">
        <v>38</v>
      </c>
    </row>
    <row r="8" spans="1:6" ht="3" customHeight="1" x14ac:dyDescent="0.3">
      <c r="A8" s="3"/>
      <c r="B8" s="3"/>
      <c r="C8" s="3"/>
      <c r="D8" s="3"/>
      <c r="E8" s="3"/>
      <c r="F8" s="3"/>
    </row>
    <row r="10" spans="1:6" x14ac:dyDescent="0.3">
      <c r="A10" s="10" t="s">
        <v>39</v>
      </c>
      <c r="B10" s="11">
        <f>COUNTA(Kennzahlen!$D$11:$D$48)</f>
        <v>38</v>
      </c>
    </row>
    <row r="11" spans="1:6" x14ac:dyDescent="0.3">
      <c r="A11" s="10" t="s">
        <v>40</v>
      </c>
      <c r="B11" s="11">
        <f>COUNTIF(Kennzahlen!$J$11:$J$48,"Ja")</f>
        <v>0</v>
      </c>
    </row>
    <row r="13" spans="1:6" x14ac:dyDescent="0.3">
      <c r="A13" s="12" t="s">
        <v>41</v>
      </c>
      <c r="B13" s="12" t="s">
        <v>42</v>
      </c>
      <c r="C13" s="12" t="s">
        <v>43</v>
      </c>
      <c r="E13" s="12" t="s">
        <v>44</v>
      </c>
      <c r="F13" s="12" t="s">
        <v>43</v>
      </c>
    </row>
    <row r="14" spans="1:6" x14ac:dyDescent="0.3">
      <c r="A14" s="13" t="s">
        <v>22</v>
      </c>
      <c r="B14" s="14">
        <f>COUNTIF(Kennzahlen!$B$11:$B$48,"Output")</f>
        <v>10</v>
      </c>
      <c r="C14" s="14">
        <f>COUNTIFS(Kennzahlen!$B$11:$B$48,"Output",Kennzahlen!$J$11:$J$48,"Ja")</f>
        <v>0</v>
      </c>
      <c r="E14" s="15" t="s">
        <v>45</v>
      </c>
      <c r="F14" s="11">
        <f>COUNTIFS(Kennzahlen!$G$11:$G$48,"tief",Kennzahlen!$J$11:$J$48,"Ja")</f>
        <v>0</v>
      </c>
    </row>
    <row r="15" spans="1:6" x14ac:dyDescent="0.3">
      <c r="A15" s="13" t="s">
        <v>24</v>
      </c>
      <c r="B15" s="14">
        <f>COUNTIF(Kennzahlen!$B$11:$B$48,"Outcome")</f>
        <v>15</v>
      </c>
      <c r="C15" s="14">
        <f>COUNTIFS(Kennzahlen!$B$11:$B$48,"Outcome",Kennzahlen!$J$11:$J$48,"Ja")</f>
        <v>0</v>
      </c>
      <c r="E15" s="15" t="s">
        <v>46</v>
      </c>
      <c r="F15" s="11">
        <f>COUNTIFS(Kennzahlen!$G$11:$G$48,"mittel",Kennzahlen!$J$11:$J$48,"Ja")</f>
        <v>0</v>
      </c>
    </row>
    <row r="16" spans="1:6" x14ac:dyDescent="0.3">
      <c r="A16" s="13" t="s">
        <v>26</v>
      </c>
      <c r="B16" s="14">
        <f>COUNTIF(Kennzahlen!$B$11:$B$48,"Impact")</f>
        <v>7</v>
      </c>
      <c r="C16" s="14">
        <f>COUNTIFS(Kennzahlen!$B$11:$B$48,"Impact",Kennzahlen!$J$11:$J$48,"Ja")</f>
        <v>0</v>
      </c>
      <c r="E16" s="15" t="s">
        <v>47</v>
      </c>
      <c r="F16" s="11">
        <f>COUNTIFS(Kennzahlen!$G$11:$G$48,"hoch",Kennzahlen!$J$11:$J$48,"Ja")</f>
        <v>0</v>
      </c>
    </row>
    <row r="17" spans="1:3" x14ac:dyDescent="0.3">
      <c r="A17" s="13" t="s">
        <v>28</v>
      </c>
      <c r="B17" s="14">
        <f>COUNTIF(Kennzahlen!$B$11:$B$48,"Rahmen")</f>
        <v>6</v>
      </c>
      <c r="C17" s="14">
        <f>COUNTIFS(Kennzahlen!$B$11:$B$48,"Rahmen",Kennzahlen!$J$11:$J$48,"Ja")</f>
        <v>0</v>
      </c>
    </row>
    <row r="22" spans="1:3" x14ac:dyDescent="0.3">
      <c r="A22" s="9" t="s">
        <v>36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1"/>
  <sheetViews>
    <sheetView showGridLines="0" tabSelected="1" zoomScaleNormal="100" workbookViewId="0">
      <pane ySplit="10" topLeftCell="A11" activePane="bottomLeft" state="frozen"/>
      <selection pane="bottomLeft"/>
    </sheetView>
  </sheetViews>
  <sheetFormatPr baseColWidth="10" defaultColWidth="8.6640625" defaultRowHeight="14.4" x14ac:dyDescent="0.3"/>
  <cols>
    <col min="1" max="1" width="5" customWidth="1"/>
    <col min="2" max="2" width="12" customWidth="1"/>
    <col min="3" max="3" width="16" customWidth="1"/>
    <col min="4" max="4" width="38" customWidth="1"/>
    <col min="5" max="5" width="54" customWidth="1"/>
    <col min="6" max="6" width="30" customWidth="1"/>
    <col min="7" max="7" width="11" customWidth="1"/>
    <col min="8" max="8" width="13" customWidth="1"/>
    <col min="9" max="9" width="46" customWidth="1"/>
    <col min="10" max="10" width="11" customWidth="1"/>
  </cols>
  <sheetData>
    <row r="1" spans="1:10" ht="18.75" customHeight="1" x14ac:dyDescent="0.3"/>
    <row r="2" spans="1:10" ht="18.75" customHeight="1" x14ac:dyDescent="0.3"/>
    <row r="3" spans="1:10" ht="18.75" customHeight="1" x14ac:dyDescent="0.3"/>
    <row r="4" spans="1:10" ht="18.75" customHeight="1" x14ac:dyDescent="0.3"/>
    <row r="5" spans="1:10" ht="18.75" customHeight="1" x14ac:dyDescent="0.3"/>
    <row r="6" spans="1:10" ht="19.2" x14ac:dyDescent="0.35">
      <c r="A6" s="1" t="s">
        <v>48</v>
      </c>
    </row>
    <row r="7" spans="1:10" x14ac:dyDescent="0.3">
      <c r="A7" s="2" t="s">
        <v>49</v>
      </c>
    </row>
    <row r="8" spans="1:10" ht="3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10" spans="1:10" ht="30" customHeight="1" x14ac:dyDescent="0.3">
      <c r="A10" s="16" t="s">
        <v>50</v>
      </c>
      <c r="B10" s="16" t="s">
        <v>41</v>
      </c>
      <c r="C10" s="16" t="s">
        <v>51</v>
      </c>
      <c r="D10" s="16" t="s">
        <v>52</v>
      </c>
      <c r="E10" s="16" t="s">
        <v>53</v>
      </c>
      <c r="F10" s="16" t="s">
        <v>54</v>
      </c>
      <c r="G10" s="16" t="s">
        <v>55</v>
      </c>
      <c r="H10" s="16" t="s">
        <v>56</v>
      </c>
      <c r="I10" s="16" t="s">
        <v>30</v>
      </c>
      <c r="J10" s="16" t="s">
        <v>57</v>
      </c>
    </row>
    <row r="11" spans="1:10" ht="33.75" customHeight="1" x14ac:dyDescent="0.3">
      <c r="A11" s="17">
        <v>1</v>
      </c>
      <c r="B11" s="18" t="s">
        <v>22</v>
      </c>
      <c r="C11" s="19" t="s">
        <v>58</v>
      </c>
      <c r="D11" s="20" t="s">
        <v>59</v>
      </c>
      <c r="E11" s="21" t="s">
        <v>60</v>
      </c>
      <c r="F11" s="21" t="s">
        <v>61</v>
      </c>
      <c r="G11" s="18" t="s">
        <v>45</v>
      </c>
      <c r="H11" s="18" t="s">
        <v>62</v>
      </c>
      <c r="I11" s="22"/>
      <c r="J11" s="23"/>
    </row>
    <row r="12" spans="1:10" ht="33.75" customHeight="1" x14ac:dyDescent="0.3">
      <c r="A12" s="17">
        <v>2</v>
      </c>
      <c r="B12" s="18" t="s">
        <v>22</v>
      </c>
      <c r="C12" s="19" t="s">
        <v>58</v>
      </c>
      <c r="D12" s="20" t="s">
        <v>63</v>
      </c>
      <c r="E12" s="21" t="s">
        <v>64</v>
      </c>
      <c r="F12" s="21" t="s">
        <v>65</v>
      </c>
      <c r="G12" s="18" t="s">
        <v>45</v>
      </c>
      <c r="H12" s="18" t="s">
        <v>66</v>
      </c>
      <c r="I12" s="22"/>
      <c r="J12" s="23"/>
    </row>
    <row r="13" spans="1:10" ht="33.75" customHeight="1" x14ac:dyDescent="0.3">
      <c r="A13" s="17">
        <v>3</v>
      </c>
      <c r="B13" s="18" t="s">
        <v>22</v>
      </c>
      <c r="C13" s="19" t="s">
        <v>67</v>
      </c>
      <c r="D13" s="20" t="s">
        <v>68</v>
      </c>
      <c r="E13" s="21" t="s">
        <v>69</v>
      </c>
      <c r="F13" s="21" t="s">
        <v>61</v>
      </c>
      <c r="G13" s="18" t="s">
        <v>45</v>
      </c>
      <c r="H13" s="18" t="s">
        <v>62</v>
      </c>
      <c r="I13" s="22" t="s">
        <v>70</v>
      </c>
      <c r="J13" s="23"/>
    </row>
    <row r="14" spans="1:10" ht="33.75" customHeight="1" x14ac:dyDescent="0.3">
      <c r="A14" s="17">
        <v>4</v>
      </c>
      <c r="B14" s="18" t="s">
        <v>22</v>
      </c>
      <c r="C14" s="19" t="s">
        <v>67</v>
      </c>
      <c r="D14" s="20" t="s">
        <v>71</v>
      </c>
      <c r="E14" s="21" t="s">
        <v>72</v>
      </c>
      <c r="F14" s="21" t="s">
        <v>61</v>
      </c>
      <c r="G14" s="18" t="s">
        <v>45</v>
      </c>
      <c r="H14" s="18" t="s">
        <v>62</v>
      </c>
      <c r="I14" s="22"/>
      <c r="J14" s="23"/>
    </row>
    <row r="15" spans="1:10" ht="33.75" customHeight="1" x14ac:dyDescent="0.3">
      <c r="A15" s="17">
        <v>5</v>
      </c>
      <c r="B15" s="18" t="s">
        <v>22</v>
      </c>
      <c r="C15" s="19" t="s">
        <v>73</v>
      </c>
      <c r="D15" s="20" t="s">
        <v>74</v>
      </c>
      <c r="E15" s="21" t="s">
        <v>75</v>
      </c>
      <c r="F15" s="21" t="s">
        <v>76</v>
      </c>
      <c r="G15" s="18" t="s">
        <v>45</v>
      </c>
      <c r="H15" s="18" t="s">
        <v>62</v>
      </c>
      <c r="I15" s="22"/>
      <c r="J15" s="23"/>
    </row>
    <row r="16" spans="1:10" ht="33.75" customHeight="1" x14ac:dyDescent="0.3">
      <c r="A16" s="17">
        <v>6</v>
      </c>
      <c r="B16" s="18" t="s">
        <v>22</v>
      </c>
      <c r="C16" s="19" t="s">
        <v>73</v>
      </c>
      <c r="D16" s="20" t="s">
        <v>77</v>
      </c>
      <c r="E16" s="21" t="s">
        <v>78</v>
      </c>
      <c r="F16" s="21" t="s">
        <v>79</v>
      </c>
      <c r="G16" s="18" t="s">
        <v>45</v>
      </c>
      <c r="H16" s="18" t="s">
        <v>62</v>
      </c>
      <c r="I16" s="22"/>
      <c r="J16" s="23"/>
    </row>
    <row r="17" spans="1:10" ht="33.75" customHeight="1" x14ac:dyDescent="0.3">
      <c r="A17" s="17">
        <v>7</v>
      </c>
      <c r="B17" s="18" t="s">
        <v>22</v>
      </c>
      <c r="C17" s="19" t="s">
        <v>80</v>
      </c>
      <c r="D17" s="20" t="s">
        <v>81</v>
      </c>
      <c r="E17" s="21" t="s">
        <v>82</v>
      </c>
      <c r="F17" s="21" t="s">
        <v>61</v>
      </c>
      <c r="G17" s="18" t="s">
        <v>45</v>
      </c>
      <c r="H17" s="18" t="s">
        <v>62</v>
      </c>
      <c r="I17" s="22"/>
      <c r="J17" s="23"/>
    </row>
    <row r="18" spans="1:10" ht="33.75" customHeight="1" x14ac:dyDescent="0.3">
      <c r="A18" s="17">
        <v>8</v>
      </c>
      <c r="B18" s="18" t="s">
        <v>22</v>
      </c>
      <c r="C18" s="19" t="s">
        <v>83</v>
      </c>
      <c r="D18" s="20" t="s">
        <v>84</v>
      </c>
      <c r="E18" s="21" t="s">
        <v>85</v>
      </c>
      <c r="F18" s="21" t="s">
        <v>61</v>
      </c>
      <c r="G18" s="18" t="s">
        <v>45</v>
      </c>
      <c r="H18" s="18" t="s">
        <v>62</v>
      </c>
      <c r="I18" s="22"/>
      <c r="J18" s="23"/>
    </row>
    <row r="19" spans="1:10" ht="33.75" customHeight="1" x14ac:dyDescent="0.3">
      <c r="A19" s="17">
        <v>9</v>
      </c>
      <c r="B19" s="18" t="s">
        <v>22</v>
      </c>
      <c r="C19" s="19" t="s">
        <v>83</v>
      </c>
      <c r="D19" s="20" t="s">
        <v>86</v>
      </c>
      <c r="E19" s="21" t="s">
        <v>87</v>
      </c>
      <c r="F19" s="21" t="s">
        <v>61</v>
      </c>
      <c r="G19" s="18" t="s">
        <v>45</v>
      </c>
      <c r="H19" s="18" t="s">
        <v>62</v>
      </c>
      <c r="I19" s="22"/>
      <c r="J19" s="23"/>
    </row>
    <row r="20" spans="1:10" ht="33.75" customHeight="1" x14ac:dyDescent="0.3">
      <c r="A20" s="17">
        <v>10</v>
      </c>
      <c r="B20" s="18" t="s">
        <v>22</v>
      </c>
      <c r="C20" s="19" t="s">
        <v>58</v>
      </c>
      <c r="D20" s="20" t="s">
        <v>88</v>
      </c>
      <c r="E20" s="21" t="s">
        <v>89</v>
      </c>
      <c r="F20" s="21" t="s">
        <v>76</v>
      </c>
      <c r="G20" s="18" t="s">
        <v>45</v>
      </c>
      <c r="H20" s="18" t="s">
        <v>62</v>
      </c>
      <c r="I20" s="22" t="s">
        <v>90</v>
      </c>
      <c r="J20" s="23"/>
    </row>
    <row r="21" spans="1:10" ht="33.75" customHeight="1" x14ac:dyDescent="0.3">
      <c r="A21" s="17">
        <v>11</v>
      </c>
      <c r="B21" s="18" t="s">
        <v>24</v>
      </c>
      <c r="C21" s="19" t="s">
        <v>58</v>
      </c>
      <c r="D21" s="20" t="s">
        <v>91</v>
      </c>
      <c r="E21" s="21" t="s">
        <v>92</v>
      </c>
      <c r="F21" s="21" t="s">
        <v>93</v>
      </c>
      <c r="G21" s="18" t="s">
        <v>45</v>
      </c>
      <c r="H21" s="18" t="s">
        <v>62</v>
      </c>
      <c r="I21" s="22" t="s">
        <v>94</v>
      </c>
      <c r="J21" s="23"/>
    </row>
    <row r="22" spans="1:10" ht="33.75" customHeight="1" x14ac:dyDescent="0.3">
      <c r="A22" s="17">
        <v>12</v>
      </c>
      <c r="B22" s="18" t="s">
        <v>24</v>
      </c>
      <c r="C22" s="19" t="s">
        <v>58</v>
      </c>
      <c r="D22" s="20" t="s">
        <v>95</v>
      </c>
      <c r="E22" s="21" t="s">
        <v>96</v>
      </c>
      <c r="F22" s="21" t="s">
        <v>61</v>
      </c>
      <c r="G22" s="18" t="s">
        <v>46</v>
      </c>
      <c r="H22" s="18" t="s">
        <v>62</v>
      </c>
      <c r="I22" s="22" t="s">
        <v>97</v>
      </c>
      <c r="J22" s="23"/>
    </row>
    <row r="23" spans="1:10" ht="33.75" customHeight="1" x14ac:dyDescent="0.3">
      <c r="A23" s="17">
        <v>13</v>
      </c>
      <c r="B23" s="18" t="s">
        <v>24</v>
      </c>
      <c r="C23" s="19" t="s">
        <v>67</v>
      </c>
      <c r="D23" s="20" t="s">
        <v>98</v>
      </c>
      <c r="E23" s="21" t="s">
        <v>99</v>
      </c>
      <c r="F23" s="21" t="s">
        <v>100</v>
      </c>
      <c r="G23" s="18" t="s">
        <v>46</v>
      </c>
      <c r="H23" s="18" t="s">
        <v>62</v>
      </c>
      <c r="I23" s="22"/>
      <c r="J23" s="23"/>
    </row>
    <row r="24" spans="1:10" ht="33.75" customHeight="1" x14ac:dyDescent="0.3">
      <c r="A24" s="17">
        <v>14</v>
      </c>
      <c r="B24" s="18" t="s">
        <v>24</v>
      </c>
      <c r="C24" s="19" t="s">
        <v>67</v>
      </c>
      <c r="D24" s="20" t="s">
        <v>101</v>
      </c>
      <c r="E24" s="21" t="s">
        <v>102</v>
      </c>
      <c r="F24" s="21" t="s">
        <v>103</v>
      </c>
      <c r="G24" s="18" t="s">
        <v>46</v>
      </c>
      <c r="H24" s="18" t="s">
        <v>104</v>
      </c>
      <c r="I24" s="22"/>
      <c r="J24" s="23"/>
    </row>
    <row r="25" spans="1:10" ht="33.75" customHeight="1" x14ac:dyDescent="0.3">
      <c r="A25" s="17">
        <v>15</v>
      </c>
      <c r="B25" s="18" t="s">
        <v>24</v>
      </c>
      <c r="C25" s="19" t="s">
        <v>67</v>
      </c>
      <c r="D25" s="20" t="s">
        <v>105</v>
      </c>
      <c r="E25" s="21" t="s">
        <v>106</v>
      </c>
      <c r="F25" s="21" t="s">
        <v>61</v>
      </c>
      <c r="G25" s="18" t="s">
        <v>46</v>
      </c>
      <c r="H25" s="18" t="s">
        <v>62</v>
      </c>
      <c r="I25" s="22"/>
      <c r="J25" s="23"/>
    </row>
    <row r="26" spans="1:10" ht="33.75" customHeight="1" x14ac:dyDescent="0.3">
      <c r="A26" s="17">
        <v>16</v>
      </c>
      <c r="B26" s="18" t="s">
        <v>24</v>
      </c>
      <c r="C26" s="19" t="s">
        <v>83</v>
      </c>
      <c r="D26" s="20" t="s">
        <v>107</v>
      </c>
      <c r="E26" s="21" t="s">
        <v>108</v>
      </c>
      <c r="F26" s="21" t="s">
        <v>109</v>
      </c>
      <c r="G26" s="18" t="s">
        <v>45</v>
      </c>
      <c r="H26" s="18" t="s">
        <v>62</v>
      </c>
      <c r="I26" s="22"/>
      <c r="J26" s="23"/>
    </row>
    <row r="27" spans="1:10" ht="33.75" customHeight="1" x14ac:dyDescent="0.3">
      <c r="A27" s="17">
        <v>17</v>
      </c>
      <c r="B27" s="18" t="s">
        <v>24</v>
      </c>
      <c r="C27" s="19" t="s">
        <v>83</v>
      </c>
      <c r="D27" s="20" t="s">
        <v>110</v>
      </c>
      <c r="E27" s="21" t="s">
        <v>111</v>
      </c>
      <c r="F27" s="21" t="s">
        <v>109</v>
      </c>
      <c r="G27" s="18" t="s">
        <v>45</v>
      </c>
      <c r="H27" s="18" t="s">
        <v>62</v>
      </c>
      <c r="I27" s="22"/>
      <c r="J27" s="23"/>
    </row>
    <row r="28" spans="1:10" ht="33.75" customHeight="1" x14ac:dyDescent="0.3">
      <c r="A28" s="17">
        <v>18</v>
      </c>
      <c r="B28" s="18" t="s">
        <v>24</v>
      </c>
      <c r="C28" s="19" t="s">
        <v>83</v>
      </c>
      <c r="D28" s="20" t="s">
        <v>112</v>
      </c>
      <c r="E28" s="21" t="s">
        <v>113</v>
      </c>
      <c r="F28" s="21" t="s">
        <v>114</v>
      </c>
      <c r="G28" s="18" t="s">
        <v>45</v>
      </c>
      <c r="H28" s="18" t="s">
        <v>62</v>
      </c>
      <c r="I28" s="22" t="s">
        <v>115</v>
      </c>
      <c r="J28" s="23"/>
    </row>
    <row r="29" spans="1:10" ht="33.75" customHeight="1" x14ac:dyDescent="0.3">
      <c r="A29" s="17">
        <v>19</v>
      </c>
      <c r="B29" s="18" t="s">
        <v>24</v>
      </c>
      <c r="C29" s="19" t="s">
        <v>73</v>
      </c>
      <c r="D29" s="20" t="s">
        <v>116</v>
      </c>
      <c r="E29" s="21" t="s">
        <v>117</v>
      </c>
      <c r="F29" s="21" t="s">
        <v>79</v>
      </c>
      <c r="G29" s="18" t="s">
        <v>45</v>
      </c>
      <c r="H29" s="18" t="s">
        <v>62</v>
      </c>
      <c r="I29" s="22"/>
      <c r="J29" s="23"/>
    </row>
    <row r="30" spans="1:10" ht="33.75" customHeight="1" x14ac:dyDescent="0.3">
      <c r="A30" s="17">
        <v>20</v>
      </c>
      <c r="B30" s="18" t="s">
        <v>24</v>
      </c>
      <c r="C30" s="19" t="s">
        <v>73</v>
      </c>
      <c r="D30" s="20" t="s">
        <v>118</v>
      </c>
      <c r="E30" s="21" t="s">
        <v>119</v>
      </c>
      <c r="F30" s="21" t="s">
        <v>120</v>
      </c>
      <c r="G30" s="18" t="s">
        <v>45</v>
      </c>
      <c r="H30" s="18" t="s">
        <v>62</v>
      </c>
      <c r="I30" s="22" t="s">
        <v>121</v>
      </c>
      <c r="J30" s="23"/>
    </row>
    <row r="31" spans="1:10" ht="33.75" customHeight="1" x14ac:dyDescent="0.3">
      <c r="A31" s="17">
        <v>21</v>
      </c>
      <c r="B31" s="18" t="s">
        <v>24</v>
      </c>
      <c r="C31" s="19" t="s">
        <v>122</v>
      </c>
      <c r="D31" s="20" t="s">
        <v>123</v>
      </c>
      <c r="E31" s="21" t="s">
        <v>124</v>
      </c>
      <c r="F31" s="21" t="s">
        <v>125</v>
      </c>
      <c r="G31" s="18" t="s">
        <v>46</v>
      </c>
      <c r="H31" s="18" t="s">
        <v>62</v>
      </c>
      <c r="I31" s="22"/>
      <c r="J31" s="23"/>
    </row>
    <row r="32" spans="1:10" ht="33.75" customHeight="1" x14ac:dyDescent="0.3">
      <c r="A32" s="17">
        <v>22</v>
      </c>
      <c r="B32" s="18" t="s">
        <v>24</v>
      </c>
      <c r="C32" s="19" t="s">
        <v>122</v>
      </c>
      <c r="D32" s="20" t="s">
        <v>126</v>
      </c>
      <c r="E32" s="21" t="s">
        <v>127</v>
      </c>
      <c r="F32" s="21" t="s">
        <v>128</v>
      </c>
      <c r="G32" s="18" t="s">
        <v>46</v>
      </c>
      <c r="H32" s="18" t="s">
        <v>62</v>
      </c>
      <c r="I32" s="22"/>
      <c r="J32" s="23"/>
    </row>
    <row r="33" spans="1:10" ht="33.75" customHeight="1" x14ac:dyDescent="0.3">
      <c r="A33" s="17">
        <v>23</v>
      </c>
      <c r="B33" s="18" t="s">
        <v>24</v>
      </c>
      <c r="C33" s="19" t="s">
        <v>129</v>
      </c>
      <c r="D33" s="20" t="s">
        <v>130</v>
      </c>
      <c r="E33" s="21" t="s">
        <v>131</v>
      </c>
      <c r="F33" s="21" t="s">
        <v>132</v>
      </c>
      <c r="G33" s="18" t="s">
        <v>46</v>
      </c>
      <c r="H33" s="18" t="s">
        <v>62</v>
      </c>
      <c r="I33" s="22"/>
      <c r="J33" s="23"/>
    </row>
    <row r="34" spans="1:10" ht="33.75" customHeight="1" x14ac:dyDescent="0.3">
      <c r="A34" s="17">
        <v>24</v>
      </c>
      <c r="B34" s="18" t="s">
        <v>24</v>
      </c>
      <c r="C34" s="19" t="s">
        <v>133</v>
      </c>
      <c r="D34" s="20" t="s">
        <v>134</v>
      </c>
      <c r="E34" s="21" t="s">
        <v>135</v>
      </c>
      <c r="F34" s="21" t="s">
        <v>136</v>
      </c>
      <c r="G34" s="18" t="s">
        <v>47</v>
      </c>
      <c r="H34" s="18" t="s">
        <v>104</v>
      </c>
      <c r="I34" s="22" t="s">
        <v>137</v>
      </c>
      <c r="J34" s="23"/>
    </row>
    <row r="35" spans="1:10" ht="33.75" customHeight="1" x14ac:dyDescent="0.3">
      <c r="A35" s="17">
        <v>25</v>
      </c>
      <c r="B35" s="18" t="s">
        <v>24</v>
      </c>
      <c r="C35" s="19" t="s">
        <v>133</v>
      </c>
      <c r="D35" s="20" t="s">
        <v>138</v>
      </c>
      <c r="E35" s="21" t="s">
        <v>139</v>
      </c>
      <c r="F35" s="21" t="s">
        <v>140</v>
      </c>
      <c r="G35" s="18" t="s">
        <v>46</v>
      </c>
      <c r="H35" s="18" t="s">
        <v>62</v>
      </c>
      <c r="I35" s="22" t="s">
        <v>141</v>
      </c>
      <c r="J35" s="23"/>
    </row>
    <row r="36" spans="1:10" ht="33.75" customHeight="1" x14ac:dyDescent="0.3">
      <c r="A36" s="17">
        <v>26</v>
      </c>
      <c r="B36" s="18" t="s">
        <v>26</v>
      </c>
      <c r="C36" s="19" t="s">
        <v>142</v>
      </c>
      <c r="D36" s="20" t="s">
        <v>143</v>
      </c>
      <c r="E36" s="21" t="s">
        <v>144</v>
      </c>
      <c r="F36" s="21" t="s">
        <v>145</v>
      </c>
      <c r="G36" s="18" t="s">
        <v>47</v>
      </c>
      <c r="H36" s="18" t="s">
        <v>146</v>
      </c>
      <c r="I36" s="22" t="s">
        <v>147</v>
      </c>
      <c r="J36" s="23"/>
    </row>
    <row r="37" spans="1:10" ht="33.75" customHeight="1" x14ac:dyDescent="0.3">
      <c r="A37" s="17">
        <v>27</v>
      </c>
      <c r="B37" s="18" t="s">
        <v>26</v>
      </c>
      <c r="C37" s="19" t="s">
        <v>142</v>
      </c>
      <c r="D37" s="20" t="s">
        <v>148</v>
      </c>
      <c r="E37" s="21" t="s">
        <v>149</v>
      </c>
      <c r="F37" s="21" t="s">
        <v>150</v>
      </c>
      <c r="G37" s="18" t="s">
        <v>46</v>
      </c>
      <c r="H37" s="18" t="s">
        <v>104</v>
      </c>
      <c r="I37" s="22" t="s">
        <v>151</v>
      </c>
      <c r="J37" s="23"/>
    </row>
    <row r="38" spans="1:10" ht="33.75" customHeight="1" x14ac:dyDescent="0.3">
      <c r="A38" s="17">
        <v>28</v>
      </c>
      <c r="B38" s="18" t="s">
        <v>26</v>
      </c>
      <c r="C38" s="19" t="s">
        <v>142</v>
      </c>
      <c r="D38" s="20" t="s">
        <v>152</v>
      </c>
      <c r="E38" s="21" t="s">
        <v>153</v>
      </c>
      <c r="F38" s="21" t="s">
        <v>150</v>
      </c>
      <c r="G38" s="18" t="s">
        <v>46</v>
      </c>
      <c r="H38" s="18" t="s">
        <v>104</v>
      </c>
      <c r="I38" s="22"/>
      <c r="J38" s="23"/>
    </row>
    <row r="39" spans="1:10" ht="33.75" customHeight="1" x14ac:dyDescent="0.3">
      <c r="A39" s="17">
        <v>29</v>
      </c>
      <c r="B39" s="18" t="s">
        <v>26</v>
      </c>
      <c r="C39" s="19" t="s">
        <v>142</v>
      </c>
      <c r="D39" s="20" t="s">
        <v>154</v>
      </c>
      <c r="E39" s="21" t="s">
        <v>155</v>
      </c>
      <c r="F39" s="21" t="s">
        <v>156</v>
      </c>
      <c r="G39" s="18" t="s">
        <v>47</v>
      </c>
      <c r="H39" s="18" t="s">
        <v>146</v>
      </c>
      <c r="I39" s="22"/>
      <c r="J39" s="23"/>
    </row>
    <row r="40" spans="1:10" ht="33.75" customHeight="1" x14ac:dyDescent="0.3">
      <c r="A40" s="17">
        <v>30</v>
      </c>
      <c r="B40" s="18" t="s">
        <v>26</v>
      </c>
      <c r="C40" s="19" t="s">
        <v>133</v>
      </c>
      <c r="D40" s="20" t="s">
        <v>157</v>
      </c>
      <c r="E40" s="21" t="s">
        <v>158</v>
      </c>
      <c r="F40" s="21" t="s">
        <v>159</v>
      </c>
      <c r="G40" s="18" t="s">
        <v>46</v>
      </c>
      <c r="H40" s="18" t="s">
        <v>104</v>
      </c>
      <c r="I40" s="22" t="s">
        <v>160</v>
      </c>
      <c r="J40" s="23"/>
    </row>
    <row r="41" spans="1:10" ht="33.75" customHeight="1" x14ac:dyDescent="0.3">
      <c r="A41" s="17">
        <v>31</v>
      </c>
      <c r="B41" s="18" t="s">
        <v>26</v>
      </c>
      <c r="C41" s="19" t="s">
        <v>133</v>
      </c>
      <c r="D41" s="20" t="s">
        <v>161</v>
      </c>
      <c r="E41" s="21" t="s">
        <v>162</v>
      </c>
      <c r="F41" s="21" t="s">
        <v>163</v>
      </c>
      <c r="G41" s="18" t="s">
        <v>47</v>
      </c>
      <c r="H41" s="18" t="s">
        <v>146</v>
      </c>
      <c r="I41" s="22" t="s">
        <v>164</v>
      </c>
      <c r="J41" s="23"/>
    </row>
    <row r="42" spans="1:10" ht="33.75" customHeight="1" x14ac:dyDescent="0.3">
      <c r="A42" s="17">
        <v>32</v>
      </c>
      <c r="B42" s="18" t="s">
        <v>26</v>
      </c>
      <c r="C42" s="19" t="s">
        <v>165</v>
      </c>
      <c r="D42" s="20" t="s">
        <v>166</v>
      </c>
      <c r="E42" s="21" t="s">
        <v>167</v>
      </c>
      <c r="F42" s="21" t="s">
        <v>168</v>
      </c>
      <c r="G42" s="18" t="s">
        <v>46</v>
      </c>
      <c r="H42" s="18" t="s">
        <v>104</v>
      </c>
      <c r="I42" s="22" t="s">
        <v>169</v>
      </c>
      <c r="J42" s="23"/>
    </row>
    <row r="43" spans="1:10" ht="33.75" customHeight="1" x14ac:dyDescent="0.3">
      <c r="A43" s="17">
        <v>33</v>
      </c>
      <c r="B43" s="18" t="s">
        <v>28</v>
      </c>
      <c r="C43" s="19" t="s">
        <v>170</v>
      </c>
      <c r="D43" s="20" t="s">
        <v>171</v>
      </c>
      <c r="E43" s="21" t="s">
        <v>172</v>
      </c>
      <c r="F43" s="21" t="s">
        <v>173</v>
      </c>
      <c r="G43" s="18" t="s">
        <v>45</v>
      </c>
      <c r="H43" s="18" t="s">
        <v>62</v>
      </c>
      <c r="I43" s="22"/>
      <c r="J43" s="23"/>
    </row>
    <row r="44" spans="1:10" ht="33.75" customHeight="1" x14ac:dyDescent="0.3">
      <c r="A44" s="17">
        <v>34</v>
      </c>
      <c r="B44" s="18" t="s">
        <v>28</v>
      </c>
      <c r="C44" s="19" t="s">
        <v>170</v>
      </c>
      <c r="D44" s="20" t="s">
        <v>174</v>
      </c>
      <c r="E44" s="21" t="s">
        <v>175</v>
      </c>
      <c r="F44" s="21" t="s">
        <v>176</v>
      </c>
      <c r="G44" s="18" t="s">
        <v>45</v>
      </c>
      <c r="H44" s="18" t="s">
        <v>62</v>
      </c>
      <c r="I44" s="22" t="s">
        <v>177</v>
      </c>
      <c r="J44" s="23"/>
    </row>
    <row r="45" spans="1:10" ht="33.75" customHeight="1" x14ac:dyDescent="0.3">
      <c r="A45" s="17">
        <v>35</v>
      </c>
      <c r="B45" s="18" t="s">
        <v>28</v>
      </c>
      <c r="C45" s="19" t="s">
        <v>170</v>
      </c>
      <c r="D45" s="20" t="s">
        <v>178</v>
      </c>
      <c r="E45" s="21" t="s">
        <v>179</v>
      </c>
      <c r="F45" s="21" t="s">
        <v>180</v>
      </c>
      <c r="G45" s="18" t="s">
        <v>46</v>
      </c>
      <c r="H45" s="18" t="s">
        <v>62</v>
      </c>
      <c r="I45" s="22" t="s">
        <v>181</v>
      </c>
      <c r="J45" s="23"/>
    </row>
    <row r="46" spans="1:10" ht="33.75" customHeight="1" x14ac:dyDescent="0.3">
      <c r="A46" s="17">
        <v>36</v>
      </c>
      <c r="B46" s="18" t="s">
        <v>28</v>
      </c>
      <c r="C46" s="19" t="s">
        <v>129</v>
      </c>
      <c r="D46" s="20" t="s">
        <v>182</v>
      </c>
      <c r="E46" s="21" t="s">
        <v>183</v>
      </c>
      <c r="F46" s="21" t="s">
        <v>184</v>
      </c>
      <c r="G46" s="18" t="s">
        <v>45</v>
      </c>
      <c r="H46" s="18" t="s">
        <v>62</v>
      </c>
      <c r="I46" s="22"/>
      <c r="J46" s="23"/>
    </row>
    <row r="47" spans="1:10" ht="33.75" customHeight="1" x14ac:dyDescent="0.3">
      <c r="A47" s="17">
        <v>37</v>
      </c>
      <c r="B47" s="18" t="s">
        <v>28</v>
      </c>
      <c r="C47" s="19" t="s">
        <v>129</v>
      </c>
      <c r="D47" s="20" t="s">
        <v>185</v>
      </c>
      <c r="E47" s="21" t="s">
        <v>186</v>
      </c>
      <c r="F47" s="21" t="s">
        <v>103</v>
      </c>
      <c r="G47" s="18" t="s">
        <v>46</v>
      </c>
      <c r="H47" s="18" t="s">
        <v>62</v>
      </c>
      <c r="I47" s="22" t="s">
        <v>187</v>
      </c>
      <c r="J47" s="23"/>
    </row>
    <row r="48" spans="1:10" ht="33.75" customHeight="1" x14ac:dyDescent="0.3">
      <c r="A48" s="17">
        <v>38</v>
      </c>
      <c r="B48" s="18" t="s">
        <v>28</v>
      </c>
      <c r="C48" s="19" t="s">
        <v>129</v>
      </c>
      <c r="D48" s="20" t="s">
        <v>188</v>
      </c>
      <c r="E48" s="21" t="s">
        <v>189</v>
      </c>
      <c r="F48" s="21" t="s">
        <v>103</v>
      </c>
      <c r="G48" s="18" t="s">
        <v>46</v>
      </c>
      <c r="H48" s="18" t="s">
        <v>104</v>
      </c>
      <c r="I48" s="22"/>
      <c r="J48" s="23"/>
    </row>
    <row r="51" spans="1:1" x14ac:dyDescent="0.3">
      <c r="A51" s="9" t="s">
        <v>36</v>
      </c>
    </row>
  </sheetData>
  <autoFilter ref="A10:J48" xr:uid="{00000000-0009-0000-0000-000002000000}"/>
  <dataValidations count="1">
    <dataValidation type="list" allowBlank="1" sqref="J11:J48" xr:uid="{00000000-0002-0000-0200-000000000000}">
      <formula1>L_Auswahl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16"/>
  <sheetViews>
    <sheetView showGridLines="0" zoomScaleNormal="100" workbookViewId="0"/>
  </sheetViews>
  <sheetFormatPr baseColWidth="10" defaultColWidth="8.6640625" defaultRowHeight="14.4" x14ac:dyDescent="0.3"/>
  <cols>
    <col min="1" max="1" width="26" customWidth="1"/>
  </cols>
  <sheetData>
    <row r="1" spans="1:1" ht="18.75" customHeight="1" x14ac:dyDescent="0.3"/>
    <row r="2" spans="1:1" ht="18.75" customHeight="1" x14ac:dyDescent="0.3"/>
    <row r="3" spans="1:1" ht="18.75" customHeight="1" x14ac:dyDescent="0.3"/>
    <row r="4" spans="1:1" ht="18.75" customHeight="1" x14ac:dyDescent="0.3"/>
    <row r="5" spans="1:1" ht="18.75" customHeight="1" x14ac:dyDescent="0.3"/>
    <row r="6" spans="1:1" ht="19.2" x14ac:dyDescent="0.35">
      <c r="A6" s="1" t="s">
        <v>190</v>
      </c>
    </row>
    <row r="7" spans="1:1" x14ac:dyDescent="0.3">
      <c r="A7" s="2" t="s">
        <v>191</v>
      </c>
    </row>
    <row r="8" spans="1:1" ht="3" customHeight="1" x14ac:dyDescent="0.3">
      <c r="A8" s="3"/>
    </row>
    <row r="10" spans="1:1" x14ac:dyDescent="0.3">
      <c r="A10" s="12" t="s">
        <v>57</v>
      </c>
    </row>
    <row r="11" spans="1:1" x14ac:dyDescent="0.3">
      <c r="A11" s="24" t="s">
        <v>192</v>
      </c>
    </row>
    <row r="12" spans="1:1" x14ac:dyDescent="0.3">
      <c r="A12" s="24" t="s">
        <v>193</v>
      </c>
    </row>
    <row r="13" spans="1:1" x14ac:dyDescent="0.3">
      <c r="A13" s="24" t="s">
        <v>194</v>
      </c>
    </row>
    <row r="16" spans="1:1" x14ac:dyDescent="0.3">
      <c r="A16" s="9" t="s">
        <v>36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Übersicht</vt:lpstr>
      <vt:lpstr>Kennzahlen</vt:lpstr>
      <vt:lpstr>Listen</vt:lpstr>
      <vt:lpstr>Anleitung!Druckbereich</vt:lpstr>
      <vt:lpstr>Kennzahlen!Druckbereich</vt:lpstr>
      <vt:lpstr>Listen!Druckbereich</vt:lpstr>
      <vt:lpstr>Übersicht!Druckbereich</vt:lpstr>
      <vt:lpstr>Kennzahlen!Drucktitel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0</cp:revision>
  <dcterms:created xsi:type="dcterms:W3CDTF">2026-09-09T06:17:37Z</dcterms:created>
  <dcterms:modified xsi:type="dcterms:W3CDTF">2026-09-18T08:04:20Z</dcterms:modified>
  <dc:language>en-US</dc:language>
</cp:coreProperties>
</file>