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1_Phasenübergreifend/"/>
    </mc:Choice>
  </mc:AlternateContent>
  <xr:revisionPtr revIDLastSave="0" documentId="8_{A7DA7276-3218-4522-9C9C-7EA6959FAA9B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Anleitung" sheetId="1" r:id="rId1"/>
    <sheet name="Übersicht" sheetId="2" r:id="rId2"/>
    <sheet name="Checkliste" sheetId="3" r:id="rId3"/>
    <sheet name="Listen" sheetId="4" r:id="rId4"/>
  </sheets>
  <definedNames>
    <definedName name="_xlnm._FilterDatabase" localSheetId="2" hidden="1">Checkliste!$A$13:$I$44</definedName>
    <definedName name="_xlnm.Print_Area" localSheetId="0">Anleitung!$A$1:$B$33</definedName>
    <definedName name="_xlnm.Print_Area" localSheetId="2">Checkliste!$A$1:$I$47</definedName>
    <definedName name="_xlnm.Print_Area" localSheetId="3">Listen!$A$1:$A$17</definedName>
    <definedName name="_xlnm.Print_Area" localSheetId="1">Übersicht!$A$1:$F$27</definedName>
    <definedName name="_xlnm.Print_Titles" localSheetId="2">Checkliste!$13:$13</definedName>
    <definedName name="L_Status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4" i="3" l="1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G11" i="3"/>
  <c r="E24" i="2"/>
  <c r="D24" i="2"/>
  <c r="C24" i="2"/>
  <c r="F24" i="2" s="1"/>
  <c r="B24" i="2"/>
  <c r="E23" i="2"/>
  <c r="D23" i="2"/>
  <c r="C23" i="2"/>
  <c r="F23" i="2" s="1"/>
  <c r="B23" i="2"/>
  <c r="E22" i="2"/>
  <c r="D22" i="2"/>
  <c r="C22" i="2"/>
  <c r="F22" i="2" s="1"/>
  <c r="B22" i="2"/>
  <c r="E21" i="2"/>
  <c r="D21" i="2"/>
  <c r="C21" i="2"/>
  <c r="F21" i="2" s="1"/>
  <c r="B21" i="2"/>
  <c r="E20" i="2"/>
  <c r="D20" i="2"/>
  <c r="C20" i="2"/>
  <c r="F20" i="2" s="1"/>
  <c r="B20" i="2"/>
  <c r="B17" i="2"/>
  <c r="B15" i="2"/>
  <c r="B14" i="2"/>
  <c r="B16" i="2" s="1"/>
  <c r="B13" i="2"/>
  <c r="B12" i="2"/>
  <c r="B11" i="2"/>
</calcChain>
</file>

<file path=xl/sharedStrings.xml><?xml version="1.0" encoding="utf-8"?>
<sst xmlns="http://schemas.openxmlformats.org/spreadsheetml/2006/main" count="168" uniqueCount="91">
  <si>
    <t>Checkliste 5-Phasen-Modell</t>
  </si>
  <si>
    <t>Toolbox Sportkoordination · phasenübergreifend</t>
  </si>
  <si>
    <t>Wofür dieses Tool</t>
  </si>
  <si>
    <t>Die Checkliste bildet den Aufbauprozess eines LBS in 31 Meilensteinen ab, geordnet nach den fünf Phasen</t>
  </si>
  <si>
    <t>des Leitfadens. Sie zeigt jederzeit, wo ein Vorhaben steht, und eignet sich als stehendes Traktandum</t>
  </si>
  <si>
    <t>im Steuerungsgremium.</t>
  </si>
  <si>
    <t>So gehen Sie vor</t>
  </si>
  <si>
    <t>1.</t>
  </si>
  <si>
    <t>Projektnamen oben eintragen.</t>
  </si>
  <si>
    <t>2.</t>
  </si>
  <si>
    <t>Pro Meilenstein den Status setzen: Offen, In Arbeit, Erledigt oder Pausiert.</t>
  </si>
  <si>
    <t>3.</t>
  </si>
  <si>
    <t>Verantwortliche Person und Zieltermin ergänzen – ohne Termin lässt sich nichts nachverfolgen.</t>
  </si>
  <si>
    <t>4.</t>
  </si>
  <si>
    <t>Nicht zutreffende Meilensteine auf «Pausiert» setzen statt löschen, damit die Zählung stimmig bleibt.</t>
  </si>
  <si>
    <t>5.</t>
  </si>
  <si>
    <t>Blatt «Übersicht» zeigt den Fortschritt insgesamt und je Phase sowie die überfälligen Meilensteine.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</si>
  <si>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</si>
  <si>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</si>
  <si>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</si>
  <si>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</si>
  <si>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</si>
  <si>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Modular</t>
  </si>
  <si>
    <t>Die Phasen sind nicht zwingend nacheinander abzuarbeiten. Je nach Ausgangslage können Schritte verkürzt, kombiniert oder übersprungen werden.</t>
  </si>
  <si>
    <t>Hinweis</t>
  </si>
  <si>
    <t>Die Meilensteine stammen aus dem Leitfaden «Aufbau Lokales Bewegungs- und Sportnetz (LBS)».</t>
  </si>
  <si>
    <t>Eigene Meilensteine können unten ergänzt werden; die Phasenbezeichnung muss dann mit der Ziffer</t>
  </si>
  <si>
    <t>beginnen, damit die Auswertung greift. Anwendung in eigener Verantwortung.</t>
  </si>
  <si>
    <t>© 2026 Sven Brun · studio13nord.ch · Version 1.0 / September 2026</t>
  </si>
  <si>
    <t>Übersicht</t>
  </si>
  <si>
    <t>Fortschritt insgesamt und je Phase. Berechnet sich automatisch.</t>
  </si>
  <si>
    <t>Gesamt</t>
  </si>
  <si>
    <t>Anzahl</t>
  </si>
  <si>
    <t>Meilensteine total</t>
  </si>
  <si>
    <t>Offen</t>
  </si>
  <si>
    <t>In Arbeit</t>
  </si>
  <si>
    <t>Erledigt</t>
  </si>
  <si>
    <t>Pausiert</t>
  </si>
  <si>
    <t>Anteil erledigt</t>
  </si>
  <si>
    <t>Überfällig</t>
  </si>
  <si>
    <t>Phase</t>
  </si>
  <si>
    <t>Total</t>
  </si>
  <si>
    <t>1 Projektorganisation</t>
  </si>
  <si>
    <t>2 Qualitative Vorphase</t>
  </si>
  <si>
    <t>3 Grundlagenerhebung</t>
  </si>
  <si>
    <t>4 Strategie ableiten</t>
  </si>
  <si>
    <t>5 Umsetzung und Kontrolle</t>
  </si>
  <si>
    <t>Ein Meilenstein pro Zeile. Status setzen, das Blatt «Übersicht» rechnet mit.</t>
  </si>
  <si>
    <t>Projekt</t>
  </si>
  <si>
    <t>Stand</t>
  </si>
  <si>
    <t>Aufbau LBS Musterdorf</t>
  </si>
  <si>
    <t>Nr</t>
  </si>
  <si>
    <t>Meilenstein</t>
  </si>
  <si>
    <t>Status</t>
  </si>
  <si>
    <t>Verantwortlich</t>
  </si>
  <si>
    <t>Zieltermin</t>
  </si>
  <si>
    <t>Erledigt am</t>
  </si>
  <si>
    <t>Notizen</t>
  </si>
  <si>
    <t>Ausgangslage strukturiert erfassen: Wieso ein LBS? Herausforderungen und Engpässe, bestehende Strukturen (Akteure, Gremien, Projekte, Konzepte)</t>
  </si>
  <si>
    <t>Verortung und Wirkungsraum klären: mögliche organisatorische Einbettung und Einzugsgebiet (Gemeinde oder überkommunal)</t>
  </si>
  <si>
    <t>Auftrag, Ziele, Rollen und Erwartungen klären (Grundsatzabstimmung)</t>
  </si>
  <si>
    <t>Projektauftrag erstellen und verabschiedungsreif machen</t>
  </si>
  <si>
    <t>Projektorganisation festlegen: Auftraggeber und Steuerung, operative Leitung, Begleitgremium, thematische Arbeitsgruppen</t>
  </si>
  <si>
    <t>Ressourcen und Finanzierung sichern (Pensum, Budget, Projektmittel), Entscheidwege und Reporting klären</t>
  </si>
  <si>
    <t>Stakeholder-Map erstellen (Verwaltung und Politik, Schulen, Vereine und Verbände, Gesundheit und Soziales, Private, kantonale Stellen)</t>
  </si>
  <si>
    <t>Schlüsselpersonen identifizieren und gezielt ansprechen (Multiplikatoren, Wissensträger, Engpass-Kenner)</t>
  </si>
  <si>
    <t>Narrative Interviews und Expertengespräche durchführen, strukturierte Gesprächsnotizen erstellen</t>
  </si>
  <si>
    <t>Fokusgruppen und Workshops durchführen (divergentes Sammeln und Clustern)</t>
  </si>
  <si>
    <t>Ergebnisse thematisch bündeln und erste Themen- und Hypothesenliste erstellen</t>
  </si>
  <si>
    <t>Erhebungsinstrument entwickeln: fachlich differenziert, praxisnah verständlich, politisch anschlussfähig</t>
  </si>
  <si>
    <t>Pretest durchführen und Sprache, Länge und Unklarheiten optimieren</t>
  </si>
  <si>
    <t>Zielgruppe und Adressierung festlegen: Wer füllt aus? Erhebungsform bestimmen (online, Interview, kombiniert)</t>
  </si>
  <si>
    <t>Erhebung umsetzen inklusive konsequentem Follow-up (Reminder, telefonisches Nachfassen)</t>
  </si>
  <si>
    <t>Daten exportieren und bereinigen (Plausibilität, fehlende Werte, Dubletten)</t>
  </si>
  <si>
    <t>Offene Antworten aufbereiten: Sammlung und Codierung für die Inhaltsanalyse</t>
  </si>
  <si>
    <t>Quantitative Auswertung erstellen: deskriptiv mit Häufigkeiten, Anteilen und Mittelwerten</t>
  </si>
  <si>
    <t>Explorative Ergänzungen prüfen (einfache Zusammenhänge, ohne kausale Interpretation)</t>
  </si>
  <si>
    <t>Qualitative Verdichtung durchführen: Inhaltsanalyse mit Kategorien, Kernaussagen und Beispielen</t>
  </si>
  <si>
    <t>Triangulation: Muster und Engpässe identifizieren, Bestätigungen und Widersprüche prüfen</t>
  </si>
  <si>
    <t>Verdichtungslogik festlegen (Faustregel drei bis sechs Schwerpunkte) und priorisieren</t>
  </si>
  <si>
    <t>Workshop-Setting durchführen: Schwerpunkte spiegeln, schärfen und anschlussfähig formulieren</t>
  </si>
  <si>
    <t>Strategie oder Leitbild schriftlich festhalten und durch das Steuerungsgremium verabschieden lassen</t>
  </si>
  <si>
    <t>Schwerpunkte in einen Massnahmenplan übersetzen: wenige realistische Vorhaben mit Verantwortlichkeiten, Zeitplan, Ressourcen und Entscheidungspunkten</t>
  </si>
  <si>
    <t>Startportfolio definieren: Quick Wins und ein bis zwei mittelfristige Projekte festlegen</t>
  </si>
  <si>
    <t>Governance und Finanzierung verbindlich machen (Stellenprozente, Budgetposten, Projektmittel, Leistungsvereinbarungen)</t>
  </si>
  <si>
    <t>Routinegefässe etablieren (Netzwerk- und ERFA-Termine, Arbeitsgruppen)</t>
  </si>
  <si>
    <t>Kommunikationslogik festlegen: wer informiert wen, wie oft, über welche Kanäle</t>
  </si>
  <si>
    <t>Monitoring und Reporting-Zyklus definieren (jährlich): Outputs, Outcomes und ausgewählte Wirkungsindikatoren</t>
  </si>
  <si>
    <t>Review-Mechanismus festlegen (alle zwei bis vier Jahre) und lernende Weiterentwicklung sicherstellen</t>
  </si>
  <si>
    <t>Listen</t>
  </si>
  <si>
    <t>Diese Werte erscheinen als Dropdown. Ergänzen oder ändern Sie sie hier.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</si>
</sst>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FFFFFF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0D1B2A"/>
      <name val="Arial"/>
      <charset val="1"/>
    </font>
    <font>
      <sz val="10"/>
      <color rgb="FF5A667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9" fillId="3" borderId="1" xfId="0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5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9" fillId="0" borderId="1" xfId="0" applyFont="1" applyBorder="1"/>
    <xf numFmtId="9" fontId="8" fillId="4" borderId="1" xfId="0" applyNumberFormat="1" applyFont="1" applyFill="1" applyBorder="1"/>
    <xf numFmtId="0" fontId="7" fillId="5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4" borderId="1" xfId="0" applyFont="1" applyFill="1" applyBorder="1" applyAlignment="1">
      <alignment horizontal="center"/>
    </xf>
    <xf numFmtId="9" fontId="11" fillId="4" borderId="1" xfId="0" applyNumberFormat="1" applyFont="1" applyFill="1" applyBorder="1" applyAlignment="1">
      <alignment horizontal="center"/>
    </xf>
    <xf numFmtId="0" fontId="12" fillId="0" borderId="0" xfId="0" applyFont="1"/>
    <xf numFmtId="0" fontId="9" fillId="3" borderId="1" xfId="0" applyFont="1" applyFill="1" applyBorder="1" applyAlignment="1">
      <alignment vertical="top"/>
    </xf>
    <xf numFmtId="164" fontId="9" fillId="4" borderId="1" xfId="0" applyNumberFormat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horizontal="center" vertical="top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showGridLines="0" tabSelected="1" zoomScaleNormal="100" workbookViewId="0">
      <selection activeCell="B7" sqref="B7"/>
    </sheetView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2" t="s">
        <v>0</v>
      </c>
    </row>
    <row r="7" spans="1:2" x14ac:dyDescent="0.45">
      <c r="A7" s="3" t="s">
        <v>1</v>
      </c>
    </row>
    <row r="8" spans="1:2" ht="3" customHeight="1" x14ac:dyDescent="0.45">
      <c r="A8" s="4"/>
      <c r="B8" s="4"/>
    </row>
    <row r="10" spans="1:2" x14ac:dyDescent="0.45">
      <c r="A10" s="5" t="s">
        <v>2</v>
      </c>
    </row>
    <row r="11" spans="1:2" x14ac:dyDescent="0.45">
      <c r="A11" s="6" t="s">
        <v>3</v>
      </c>
    </row>
    <row r="12" spans="1:2" x14ac:dyDescent="0.45">
      <c r="A12" s="6" t="s">
        <v>4</v>
      </c>
    </row>
    <row r="13" spans="1:2" x14ac:dyDescent="0.45">
      <c r="A13" s="6" t="s">
        <v>5</v>
      </c>
    </row>
    <row r="15" spans="1:2" x14ac:dyDescent="0.45">
      <c r="A15" s="5" t="s">
        <v>6</v>
      </c>
    </row>
    <row r="16" spans="1:2" x14ac:dyDescent="0.45">
      <c r="A16" s="7" t="s">
        <v>7</v>
      </c>
      <c r="B16" s="6" t="s">
        <v>8</v>
      </c>
    </row>
    <row r="17" spans="1:2" x14ac:dyDescent="0.45">
      <c r="A17" s="7" t="s">
        <v>9</v>
      </c>
      <c r="B17" s="6" t="s">
        <v>10</v>
      </c>
    </row>
    <row r="18" spans="1:2" x14ac:dyDescent="0.45">
      <c r="A18" s="7" t="s">
        <v>11</v>
      </c>
      <c r="B18" s="6" t="s">
        <v>12</v>
      </c>
    </row>
    <row r="19" spans="1:2" x14ac:dyDescent="0.45">
      <c r="A19" s="7" t="s">
        <v>13</v>
      </c>
      <c r="B19" s="6" t="s">
        <v>14</v>
      </c>
    </row>
    <row r="20" spans="1:2" x14ac:dyDescent="0.45">
      <c r="A20" s="7" t="s">
        <v>15</v>
      </c>
      <c r="B20" s="6" t="s">
        <v>16</v>
      </c>
    </row>
    <row r="22" spans="1:2" x14ac:dyDescent="0.45">
      <c r="A22" s="5" t="s">
        <v>17</v>
      </c>
    </row>
    <row r="23" spans="1:2" x14ac:dyDescent="0.45">
      <c r="A23" s="8" t="s">
        <v>18</v>
      </c>
      <c r="B23" s="6" t="s">
        <v>19</v>
      </c>
    </row>
    <row r="24" spans="1:2" x14ac:dyDescent="0.45">
      <c r="A24" s="9" t="s">
        <v>20</v>
      </c>
      <c r="B24" s="6" t="s">
        <v>21</v>
      </c>
    </row>
    <row r="25" spans="1:2" x14ac:dyDescent="0.45">
      <c r="A25" s="7" t="s">
        <v>22</v>
      </c>
      <c r="B25" s="6" t="s">
        <v>23</v>
      </c>
    </row>
    <row r="27" spans="1:2" x14ac:dyDescent="0.45">
      <c r="A27" s="5" t="s">
        <v>24</v>
      </c>
    </row>
    <row r="28" spans="1:2" x14ac:dyDescent="0.45">
      <c r="A28" s="6" t="s">
        <v>25</v>
      </c>
    </row>
    <row r="29" spans="1:2" x14ac:dyDescent="0.45">
      <c r="A29" s="6" t="s">
        <v>26</v>
      </c>
    </row>
    <row r="30" spans="1:2" x14ac:dyDescent="0.45">
      <c r="A30" s="6" t="s">
        <v>27</v>
      </c>
    </row>
    <row r="33" spans="1:1" x14ac:dyDescent="0.45">
      <c r="A33" s="10" t="s">
        <v>28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topLeftCell="A4" zoomScaleNormal="100" workbookViewId="0"/>
  </sheetViews>
  <sheetFormatPr baseColWidth="10" defaultColWidth="8.6640625" defaultRowHeight="14.25" x14ac:dyDescent="0.45"/>
  <cols>
    <col min="1" max="1" width="26" customWidth="1"/>
    <col min="2" max="2" width="9" customWidth="1"/>
    <col min="3" max="4" width="11" customWidth="1"/>
    <col min="5" max="5" width="9" customWidth="1"/>
    <col min="6" max="6" width="15" customWidth="1"/>
  </cols>
  <sheetData>
    <row r="1" spans="1:8" ht="18.75" customHeight="1" x14ac:dyDescent="0.45"/>
    <row r="2" spans="1:8" ht="18.75" customHeight="1" x14ac:dyDescent="0.45"/>
    <row r="3" spans="1:8" ht="18.75" customHeight="1" x14ac:dyDescent="0.45"/>
    <row r="4" spans="1:8" ht="18.75" customHeight="1" x14ac:dyDescent="0.45"/>
    <row r="5" spans="1:8" ht="18.75" customHeight="1" x14ac:dyDescent="0.45"/>
    <row r="6" spans="1:8" ht="18.75" x14ac:dyDescent="0.5">
      <c r="A6" s="2" t="s">
        <v>29</v>
      </c>
    </row>
    <row r="7" spans="1:8" x14ac:dyDescent="0.45">
      <c r="A7" s="3" t="s">
        <v>30</v>
      </c>
    </row>
    <row r="8" spans="1:8" ht="3" customHeight="1" x14ac:dyDescent="0.45">
      <c r="A8" s="4"/>
      <c r="B8" s="4"/>
      <c r="C8" s="4"/>
      <c r="D8" s="4"/>
      <c r="E8" s="4"/>
      <c r="F8" s="4"/>
      <c r="G8" s="4"/>
      <c r="H8" s="4"/>
    </row>
    <row r="10" spans="1:8" x14ac:dyDescent="0.45">
      <c r="A10" s="11" t="s">
        <v>31</v>
      </c>
      <c r="B10" s="11" t="s">
        <v>32</v>
      </c>
    </row>
    <row r="11" spans="1:8" x14ac:dyDescent="0.45">
      <c r="A11" s="12" t="s">
        <v>33</v>
      </c>
      <c r="B11" s="13">
        <f>COUNTA(Checkliste!$C$14:$C$44)</f>
        <v>31</v>
      </c>
    </row>
    <row r="12" spans="1:8" x14ac:dyDescent="0.45">
      <c r="A12" s="14" t="s">
        <v>34</v>
      </c>
      <c r="B12" s="13">
        <f>COUNTIF(Checkliste!$D$14:$D$44,"Offen")</f>
        <v>31</v>
      </c>
    </row>
    <row r="13" spans="1:8" x14ac:dyDescent="0.45">
      <c r="A13" s="14" t="s">
        <v>35</v>
      </c>
      <c r="B13" s="13">
        <f>COUNTIF(Checkliste!$D$14:$D$44,"In Arbeit")</f>
        <v>0</v>
      </c>
    </row>
    <row r="14" spans="1:8" x14ac:dyDescent="0.45">
      <c r="A14" s="14" t="s">
        <v>36</v>
      </c>
      <c r="B14" s="13">
        <f>COUNTIF(Checkliste!$D$14:$D$44,"Erledigt")</f>
        <v>0</v>
      </c>
    </row>
    <row r="15" spans="1:8" x14ac:dyDescent="0.45">
      <c r="A15" s="14" t="s">
        <v>37</v>
      </c>
      <c r="B15" s="13">
        <f>COUNTIF(Checkliste!$D$14:$D$44,"Pausiert")</f>
        <v>0</v>
      </c>
    </row>
    <row r="16" spans="1:8" x14ac:dyDescent="0.45">
      <c r="A16" s="12" t="s">
        <v>38</v>
      </c>
      <c r="B16" s="15">
        <f>IFERROR(B14/B11,0)</f>
        <v>0</v>
      </c>
    </row>
    <row r="17" spans="1:6" x14ac:dyDescent="0.45">
      <c r="A17" s="12" t="s">
        <v>39</v>
      </c>
      <c r="B17" s="13">
        <f ca="1">SUMPRODUCT((Checkliste!$G$14:$G$44&lt;&gt;"")*(Checkliste!$G$14:$G$44&lt;TODAY())*(Checkliste!$D$14:$D$44&lt;&gt;"Erledigt"))</f>
        <v>0</v>
      </c>
    </row>
    <row r="19" spans="1:6" ht="30" customHeight="1" x14ac:dyDescent="0.45">
      <c r="A19" s="16" t="s">
        <v>40</v>
      </c>
      <c r="B19" s="16" t="s">
        <v>41</v>
      </c>
      <c r="C19" s="16" t="s">
        <v>36</v>
      </c>
      <c r="D19" s="16" t="s">
        <v>35</v>
      </c>
      <c r="E19" s="16" t="s">
        <v>34</v>
      </c>
      <c r="F19" s="16" t="s">
        <v>38</v>
      </c>
    </row>
    <row r="20" spans="1:6" x14ac:dyDescent="0.45">
      <c r="A20" s="17" t="s">
        <v>42</v>
      </c>
      <c r="B20" s="18">
        <f>COUNTIF(Checkliste!$B$14:$B$44,"1*")</f>
        <v>6</v>
      </c>
      <c r="C20" s="18">
        <f>COUNTIFS(Checkliste!$B$14:$B$44,"1*",Checkliste!$D$14:$D$44,"Erledigt")</f>
        <v>0</v>
      </c>
      <c r="D20" s="18">
        <f>COUNTIFS(Checkliste!$B$14:$B$44,"1*",Checkliste!$D$14:$D$44,"In Arbeit")</f>
        <v>0</v>
      </c>
      <c r="E20" s="18">
        <f>COUNTIFS(Checkliste!$B$14:$B$44,"1*",Checkliste!$D$14:$D$44,"Offen")</f>
        <v>6</v>
      </c>
      <c r="F20" s="19">
        <f>IFERROR(C20/B20,0)</f>
        <v>0</v>
      </c>
    </row>
    <row r="21" spans="1:6" x14ac:dyDescent="0.45">
      <c r="A21" s="17" t="s">
        <v>43</v>
      </c>
      <c r="B21" s="18">
        <f>COUNTIF(Checkliste!$B$14:$B$44,"2*")</f>
        <v>5</v>
      </c>
      <c r="C21" s="18">
        <f>COUNTIFS(Checkliste!$B$14:$B$44,"2*",Checkliste!$D$14:$D$44,"Erledigt")</f>
        <v>0</v>
      </c>
      <c r="D21" s="18">
        <f>COUNTIFS(Checkliste!$B$14:$B$44,"2*",Checkliste!$D$14:$D$44,"In Arbeit")</f>
        <v>0</v>
      </c>
      <c r="E21" s="18">
        <f>COUNTIFS(Checkliste!$B$14:$B$44,"2*",Checkliste!$D$14:$D$44,"Offen")</f>
        <v>5</v>
      </c>
      <c r="F21" s="19">
        <f>IFERROR(C21/B21,0)</f>
        <v>0</v>
      </c>
    </row>
    <row r="22" spans="1:6" x14ac:dyDescent="0.45">
      <c r="A22" s="17" t="s">
        <v>44</v>
      </c>
      <c r="B22" s="18">
        <f>COUNTIF(Checkliste!$B$14:$B$44,"3*")</f>
        <v>6</v>
      </c>
      <c r="C22" s="18">
        <f>COUNTIFS(Checkliste!$B$14:$B$44,"3*",Checkliste!$D$14:$D$44,"Erledigt")</f>
        <v>0</v>
      </c>
      <c r="D22" s="18">
        <f>COUNTIFS(Checkliste!$B$14:$B$44,"3*",Checkliste!$D$14:$D$44,"In Arbeit")</f>
        <v>0</v>
      </c>
      <c r="E22" s="18">
        <f>COUNTIFS(Checkliste!$B$14:$B$44,"3*",Checkliste!$D$14:$D$44,"Offen")</f>
        <v>6</v>
      </c>
      <c r="F22" s="19">
        <f>IFERROR(C22/B22,0)</f>
        <v>0</v>
      </c>
    </row>
    <row r="23" spans="1:6" x14ac:dyDescent="0.45">
      <c r="A23" s="17" t="s">
        <v>45</v>
      </c>
      <c r="B23" s="18">
        <f>COUNTIF(Checkliste!$B$14:$B$44,"4*")</f>
        <v>7</v>
      </c>
      <c r="C23" s="18">
        <f>COUNTIFS(Checkliste!$B$14:$B$44,"4*",Checkliste!$D$14:$D$44,"Erledigt")</f>
        <v>0</v>
      </c>
      <c r="D23" s="18">
        <f>COUNTIFS(Checkliste!$B$14:$B$44,"4*",Checkliste!$D$14:$D$44,"In Arbeit")</f>
        <v>0</v>
      </c>
      <c r="E23" s="18">
        <f>COUNTIFS(Checkliste!$B$14:$B$44,"4*",Checkliste!$D$14:$D$44,"Offen")</f>
        <v>7</v>
      </c>
      <c r="F23" s="19">
        <f>IFERROR(C23/B23,0)</f>
        <v>0</v>
      </c>
    </row>
    <row r="24" spans="1:6" x14ac:dyDescent="0.45">
      <c r="A24" s="17" t="s">
        <v>46</v>
      </c>
      <c r="B24" s="18">
        <f>COUNTIF(Checkliste!$B$14:$B$44,"5*")</f>
        <v>7</v>
      </c>
      <c r="C24" s="18">
        <f>COUNTIFS(Checkliste!$B$14:$B$44,"5*",Checkliste!$D$14:$D$44,"Erledigt")</f>
        <v>0</v>
      </c>
      <c r="D24" s="18">
        <f>COUNTIFS(Checkliste!$B$14:$B$44,"5*",Checkliste!$D$14:$D$44,"In Arbeit")</f>
        <v>0</v>
      </c>
      <c r="E24" s="18">
        <f>COUNTIFS(Checkliste!$B$14:$B$44,"5*",Checkliste!$D$14:$D$44,"Offen")</f>
        <v>7</v>
      </c>
      <c r="F24" s="19">
        <f>IFERROR(C24/B24,0)</f>
        <v>0</v>
      </c>
    </row>
    <row r="27" spans="1:6" x14ac:dyDescent="0.45">
      <c r="A27" s="10" t="s">
        <v>28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showGridLines="0" zoomScaleNormal="100" workbookViewId="0">
      <pane ySplit="13" topLeftCell="A41" activePane="bottomLeft" state="frozen"/>
      <selection pane="bottomLeft" activeCell="C44" sqref="C44"/>
    </sheetView>
  </sheetViews>
  <sheetFormatPr baseColWidth="10" defaultColWidth="8.6640625" defaultRowHeight="14.25" x14ac:dyDescent="0.45"/>
  <cols>
    <col min="1" max="1" width="5" customWidth="1"/>
    <col min="2" max="2" width="22" customWidth="1"/>
    <col min="3" max="3" width="74" customWidth="1"/>
    <col min="4" max="4" width="14" customWidth="1"/>
    <col min="5" max="5" width="10" customWidth="1"/>
    <col min="6" max="6" width="20" customWidth="1"/>
    <col min="7" max="8" width="13" customWidth="1"/>
    <col min="9" max="9" width="26" customWidth="1"/>
  </cols>
  <sheetData>
    <row r="1" spans="1:9" ht="18.75" customHeight="1" x14ac:dyDescent="0.45"/>
    <row r="2" spans="1:9" ht="18.75" customHeight="1" x14ac:dyDescent="0.45"/>
    <row r="3" spans="1:9" ht="18.75" customHeight="1" x14ac:dyDescent="0.45"/>
    <row r="4" spans="1:9" ht="18.75" customHeight="1" x14ac:dyDescent="0.45"/>
    <row r="5" spans="1:9" ht="18.75" customHeight="1" x14ac:dyDescent="0.45"/>
    <row r="6" spans="1:9" ht="18.75" x14ac:dyDescent="0.5">
      <c r="A6" s="2" t="s">
        <v>0</v>
      </c>
    </row>
    <row r="7" spans="1:9" x14ac:dyDescent="0.45">
      <c r="A7" s="3" t="s">
        <v>47</v>
      </c>
    </row>
    <row r="8" spans="1:9" ht="3" customHeight="1" x14ac:dyDescent="0.45">
      <c r="A8" s="4"/>
      <c r="B8" s="4"/>
      <c r="C8" s="4"/>
      <c r="D8" s="4"/>
      <c r="E8" s="4"/>
      <c r="F8" s="4"/>
      <c r="G8" s="4"/>
      <c r="H8" s="4"/>
      <c r="I8" s="4"/>
    </row>
    <row r="10" spans="1:9" x14ac:dyDescent="0.45">
      <c r="A10" s="20" t="s">
        <v>48</v>
      </c>
      <c r="G10" s="20" t="s">
        <v>49</v>
      </c>
    </row>
    <row r="11" spans="1:9" x14ac:dyDescent="0.45">
      <c r="A11" s="1" t="s">
        <v>50</v>
      </c>
      <c r="B11" s="1"/>
      <c r="C11" s="1"/>
      <c r="D11" s="1"/>
      <c r="E11" s="1"/>
      <c r="G11" s="22">
        <f ca="1">TODAY()</f>
        <v>46282</v>
      </c>
    </row>
    <row r="13" spans="1:9" ht="30" customHeight="1" x14ac:dyDescent="0.45">
      <c r="A13" s="16" t="s">
        <v>51</v>
      </c>
      <c r="B13" s="16" t="s">
        <v>40</v>
      </c>
      <c r="C13" s="16" t="s">
        <v>52</v>
      </c>
      <c r="D13" s="16" t="s">
        <v>53</v>
      </c>
      <c r="E13" s="16" t="s">
        <v>36</v>
      </c>
      <c r="F13" s="16" t="s">
        <v>54</v>
      </c>
      <c r="G13" s="16" t="s">
        <v>55</v>
      </c>
      <c r="H13" s="16" t="s">
        <v>56</v>
      </c>
      <c r="I13" s="16" t="s">
        <v>57</v>
      </c>
    </row>
    <row r="14" spans="1:9" ht="31.5" customHeight="1" x14ac:dyDescent="0.45">
      <c r="A14" s="23">
        <v>1</v>
      </c>
      <c r="B14" s="24" t="s">
        <v>42</v>
      </c>
      <c r="C14" s="24" t="s">
        <v>58</v>
      </c>
      <c r="D14" s="21" t="s">
        <v>34</v>
      </c>
      <c r="E14" s="23" t="str">
        <f t="shared" ref="E14:E44" si="0">IF($D14="Erledigt","erledigt","")</f>
        <v/>
      </c>
      <c r="F14" s="21"/>
      <c r="G14" s="25"/>
      <c r="H14" s="25"/>
      <c r="I14" s="26"/>
    </row>
    <row r="15" spans="1:9" ht="31.5" customHeight="1" x14ac:dyDescent="0.45">
      <c r="A15" s="23">
        <v>2</v>
      </c>
      <c r="B15" s="24" t="s">
        <v>42</v>
      </c>
      <c r="C15" s="24" t="s">
        <v>59</v>
      </c>
      <c r="D15" s="21" t="s">
        <v>34</v>
      </c>
      <c r="E15" s="23" t="str">
        <f t="shared" si="0"/>
        <v/>
      </c>
      <c r="F15" s="21"/>
      <c r="G15" s="25"/>
      <c r="H15" s="25"/>
      <c r="I15" s="26"/>
    </row>
    <row r="16" spans="1:9" ht="31.5" customHeight="1" x14ac:dyDescent="0.45">
      <c r="A16" s="23">
        <v>3</v>
      </c>
      <c r="B16" s="24" t="s">
        <v>42</v>
      </c>
      <c r="C16" s="24" t="s">
        <v>60</v>
      </c>
      <c r="D16" s="21" t="s">
        <v>34</v>
      </c>
      <c r="E16" s="23" t="str">
        <f t="shared" si="0"/>
        <v/>
      </c>
      <c r="F16" s="21"/>
      <c r="G16" s="25"/>
      <c r="H16" s="25"/>
      <c r="I16" s="26"/>
    </row>
    <row r="17" spans="1:9" ht="31.5" customHeight="1" x14ac:dyDescent="0.45">
      <c r="A17" s="23">
        <v>4</v>
      </c>
      <c r="B17" s="24" t="s">
        <v>42</v>
      </c>
      <c r="C17" s="24" t="s">
        <v>61</v>
      </c>
      <c r="D17" s="21" t="s">
        <v>34</v>
      </c>
      <c r="E17" s="23" t="str">
        <f t="shared" si="0"/>
        <v/>
      </c>
      <c r="F17" s="21"/>
      <c r="G17" s="25"/>
      <c r="H17" s="25"/>
      <c r="I17" s="26"/>
    </row>
    <row r="18" spans="1:9" ht="31.5" customHeight="1" x14ac:dyDescent="0.45">
      <c r="A18" s="23">
        <v>5</v>
      </c>
      <c r="B18" s="24" t="s">
        <v>42</v>
      </c>
      <c r="C18" s="24" t="s">
        <v>62</v>
      </c>
      <c r="D18" s="21" t="s">
        <v>34</v>
      </c>
      <c r="E18" s="23" t="str">
        <f t="shared" si="0"/>
        <v/>
      </c>
      <c r="F18" s="21"/>
      <c r="G18" s="25"/>
      <c r="H18" s="25"/>
      <c r="I18" s="26"/>
    </row>
    <row r="19" spans="1:9" ht="31.5" customHeight="1" x14ac:dyDescent="0.45">
      <c r="A19" s="23">
        <v>6</v>
      </c>
      <c r="B19" s="24" t="s">
        <v>42</v>
      </c>
      <c r="C19" s="24" t="s">
        <v>63</v>
      </c>
      <c r="D19" s="21" t="s">
        <v>34</v>
      </c>
      <c r="E19" s="23" t="str">
        <f t="shared" si="0"/>
        <v/>
      </c>
      <c r="F19" s="21"/>
      <c r="G19" s="25"/>
      <c r="H19" s="25"/>
      <c r="I19" s="26"/>
    </row>
    <row r="20" spans="1:9" ht="31.5" customHeight="1" x14ac:dyDescent="0.45">
      <c r="A20" s="23">
        <v>7</v>
      </c>
      <c r="B20" s="24" t="s">
        <v>43</v>
      </c>
      <c r="C20" s="24" t="s">
        <v>64</v>
      </c>
      <c r="D20" s="21" t="s">
        <v>34</v>
      </c>
      <c r="E20" s="23" t="str">
        <f t="shared" si="0"/>
        <v/>
      </c>
      <c r="F20" s="21"/>
      <c r="G20" s="25"/>
      <c r="H20" s="25"/>
      <c r="I20" s="26"/>
    </row>
    <row r="21" spans="1:9" ht="31.5" customHeight="1" x14ac:dyDescent="0.45">
      <c r="A21" s="23">
        <v>8</v>
      </c>
      <c r="B21" s="24" t="s">
        <v>43</v>
      </c>
      <c r="C21" s="24" t="s">
        <v>65</v>
      </c>
      <c r="D21" s="21" t="s">
        <v>34</v>
      </c>
      <c r="E21" s="23" t="str">
        <f t="shared" si="0"/>
        <v/>
      </c>
      <c r="F21" s="21"/>
      <c r="G21" s="25"/>
      <c r="H21" s="25"/>
      <c r="I21" s="26"/>
    </row>
    <row r="22" spans="1:9" ht="31.5" customHeight="1" x14ac:dyDescent="0.45">
      <c r="A22" s="23">
        <v>9</v>
      </c>
      <c r="B22" s="24" t="s">
        <v>43</v>
      </c>
      <c r="C22" s="24" t="s">
        <v>66</v>
      </c>
      <c r="D22" s="21" t="s">
        <v>34</v>
      </c>
      <c r="E22" s="23" t="str">
        <f t="shared" si="0"/>
        <v/>
      </c>
      <c r="F22" s="21"/>
      <c r="G22" s="25"/>
      <c r="H22" s="25"/>
      <c r="I22" s="26"/>
    </row>
    <row r="23" spans="1:9" ht="31.5" customHeight="1" x14ac:dyDescent="0.45">
      <c r="A23" s="23">
        <v>10</v>
      </c>
      <c r="B23" s="24" t="s">
        <v>43</v>
      </c>
      <c r="C23" s="24" t="s">
        <v>67</v>
      </c>
      <c r="D23" s="21" t="s">
        <v>34</v>
      </c>
      <c r="E23" s="23" t="str">
        <f t="shared" si="0"/>
        <v/>
      </c>
      <c r="F23" s="21"/>
      <c r="G23" s="25"/>
      <c r="H23" s="25"/>
      <c r="I23" s="26"/>
    </row>
    <row r="24" spans="1:9" ht="31.5" customHeight="1" x14ac:dyDescent="0.45">
      <c r="A24" s="23">
        <v>11</v>
      </c>
      <c r="B24" s="24" t="s">
        <v>43</v>
      </c>
      <c r="C24" s="24" t="s">
        <v>68</v>
      </c>
      <c r="D24" s="21" t="s">
        <v>34</v>
      </c>
      <c r="E24" s="23" t="str">
        <f t="shared" si="0"/>
        <v/>
      </c>
      <c r="F24" s="21"/>
      <c r="G24" s="25"/>
      <c r="H24" s="25"/>
      <c r="I24" s="26"/>
    </row>
    <row r="25" spans="1:9" ht="31.5" customHeight="1" x14ac:dyDescent="0.45">
      <c r="A25" s="23">
        <v>12</v>
      </c>
      <c r="B25" s="24" t="s">
        <v>44</v>
      </c>
      <c r="C25" s="24" t="s">
        <v>69</v>
      </c>
      <c r="D25" s="21" t="s">
        <v>34</v>
      </c>
      <c r="E25" s="23" t="str">
        <f t="shared" si="0"/>
        <v/>
      </c>
      <c r="F25" s="21"/>
      <c r="G25" s="25"/>
      <c r="H25" s="25"/>
      <c r="I25" s="26"/>
    </row>
    <row r="26" spans="1:9" ht="31.5" customHeight="1" x14ac:dyDescent="0.45">
      <c r="A26" s="23">
        <v>13</v>
      </c>
      <c r="B26" s="24" t="s">
        <v>44</v>
      </c>
      <c r="C26" s="24" t="s">
        <v>70</v>
      </c>
      <c r="D26" s="21" t="s">
        <v>34</v>
      </c>
      <c r="E26" s="23" t="str">
        <f t="shared" si="0"/>
        <v/>
      </c>
      <c r="F26" s="21"/>
      <c r="G26" s="25"/>
      <c r="H26" s="25"/>
      <c r="I26" s="26"/>
    </row>
    <row r="27" spans="1:9" ht="31.5" customHeight="1" x14ac:dyDescent="0.45">
      <c r="A27" s="23">
        <v>14</v>
      </c>
      <c r="B27" s="24" t="s">
        <v>44</v>
      </c>
      <c r="C27" s="24" t="s">
        <v>71</v>
      </c>
      <c r="D27" s="21" t="s">
        <v>34</v>
      </c>
      <c r="E27" s="23" t="str">
        <f t="shared" si="0"/>
        <v/>
      </c>
      <c r="F27" s="21"/>
      <c r="G27" s="25"/>
      <c r="H27" s="25"/>
      <c r="I27" s="26"/>
    </row>
    <row r="28" spans="1:9" ht="31.5" customHeight="1" x14ac:dyDescent="0.45">
      <c r="A28" s="23">
        <v>15</v>
      </c>
      <c r="B28" s="24" t="s">
        <v>44</v>
      </c>
      <c r="C28" s="24" t="s">
        <v>72</v>
      </c>
      <c r="D28" s="21" t="s">
        <v>34</v>
      </c>
      <c r="E28" s="23" t="str">
        <f t="shared" si="0"/>
        <v/>
      </c>
      <c r="F28" s="21"/>
      <c r="G28" s="25"/>
      <c r="H28" s="25"/>
      <c r="I28" s="26"/>
    </row>
    <row r="29" spans="1:9" ht="31.5" customHeight="1" x14ac:dyDescent="0.45">
      <c r="A29" s="23">
        <v>16</v>
      </c>
      <c r="B29" s="24" t="s">
        <v>44</v>
      </c>
      <c r="C29" s="24" t="s">
        <v>73</v>
      </c>
      <c r="D29" s="21" t="s">
        <v>34</v>
      </c>
      <c r="E29" s="23" t="str">
        <f t="shared" si="0"/>
        <v/>
      </c>
      <c r="F29" s="21"/>
      <c r="G29" s="25"/>
      <c r="H29" s="25"/>
      <c r="I29" s="26"/>
    </row>
    <row r="30" spans="1:9" ht="31.5" customHeight="1" x14ac:dyDescent="0.45">
      <c r="A30" s="23">
        <v>17</v>
      </c>
      <c r="B30" s="24" t="s">
        <v>44</v>
      </c>
      <c r="C30" s="24" t="s">
        <v>74</v>
      </c>
      <c r="D30" s="21" t="s">
        <v>34</v>
      </c>
      <c r="E30" s="23" t="str">
        <f t="shared" si="0"/>
        <v/>
      </c>
      <c r="F30" s="21"/>
      <c r="G30" s="25"/>
      <c r="H30" s="25"/>
      <c r="I30" s="26"/>
    </row>
    <row r="31" spans="1:9" ht="31.5" customHeight="1" x14ac:dyDescent="0.45">
      <c r="A31" s="23">
        <v>18</v>
      </c>
      <c r="B31" s="24" t="s">
        <v>45</v>
      </c>
      <c r="C31" s="24" t="s">
        <v>75</v>
      </c>
      <c r="D31" s="21" t="s">
        <v>34</v>
      </c>
      <c r="E31" s="23" t="str">
        <f t="shared" si="0"/>
        <v/>
      </c>
      <c r="F31" s="21"/>
      <c r="G31" s="25"/>
      <c r="H31" s="25"/>
      <c r="I31" s="26"/>
    </row>
    <row r="32" spans="1:9" ht="31.5" customHeight="1" x14ac:dyDescent="0.45">
      <c r="A32" s="23">
        <v>19</v>
      </c>
      <c r="B32" s="24" t="s">
        <v>45</v>
      </c>
      <c r="C32" s="24" t="s">
        <v>76</v>
      </c>
      <c r="D32" s="21" t="s">
        <v>34</v>
      </c>
      <c r="E32" s="23" t="str">
        <f t="shared" si="0"/>
        <v/>
      </c>
      <c r="F32" s="21"/>
      <c r="G32" s="25"/>
      <c r="H32" s="25"/>
      <c r="I32" s="26"/>
    </row>
    <row r="33" spans="1:9" ht="31.5" customHeight="1" x14ac:dyDescent="0.45">
      <c r="A33" s="23">
        <v>20</v>
      </c>
      <c r="B33" s="24" t="s">
        <v>45</v>
      </c>
      <c r="C33" s="24" t="s">
        <v>77</v>
      </c>
      <c r="D33" s="21" t="s">
        <v>34</v>
      </c>
      <c r="E33" s="23" t="str">
        <f t="shared" si="0"/>
        <v/>
      </c>
      <c r="F33" s="21"/>
      <c r="G33" s="25"/>
      <c r="H33" s="25"/>
      <c r="I33" s="26"/>
    </row>
    <row r="34" spans="1:9" ht="31.5" customHeight="1" x14ac:dyDescent="0.45">
      <c r="A34" s="23">
        <v>21</v>
      </c>
      <c r="B34" s="24" t="s">
        <v>45</v>
      </c>
      <c r="C34" s="24" t="s">
        <v>78</v>
      </c>
      <c r="D34" s="21" t="s">
        <v>34</v>
      </c>
      <c r="E34" s="23" t="str">
        <f t="shared" si="0"/>
        <v/>
      </c>
      <c r="F34" s="21"/>
      <c r="G34" s="25"/>
      <c r="H34" s="25"/>
      <c r="I34" s="26"/>
    </row>
    <row r="35" spans="1:9" ht="31.5" customHeight="1" x14ac:dyDescent="0.45">
      <c r="A35" s="23">
        <v>22</v>
      </c>
      <c r="B35" s="24" t="s">
        <v>45</v>
      </c>
      <c r="C35" s="24" t="s">
        <v>79</v>
      </c>
      <c r="D35" s="21" t="s">
        <v>34</v>
      </c>
      <c r="E35" s="23" t="str">
        <f t="shared" si="0"/>
        <v/>
      </c>
      <c r="F35" s="21"/>
      <c r="G35" s="25"/>
      <c r="H35" s="25"/>
      <c r="I35" s="26"/>
    </row>
    <row r="36" spans="1:9" ht="31.5" customHeight="1" x14ac:dyDescent="0.45">
      <c r="A36" s="23">
        <v>23</v>
      </c>
      <c r="B36" s="24" t="s">
        <v>45</v>
      </c>
      <c r="C36" s="24" t="s">
        <v>80</v>
      </c>
      <c r="D36" s="21" t="s">
        <v>34</v>
      </c>
      <c r="E36" s="23" t="str">
        <f t="shared" si="0"/>
        <v/>
      </c>
      <c r="F36" s="21"/>
      <c r="G36" s="25"/>
      <c r="H36" s="25"/>
      <c r="I36" s="26"/>
    </row>
    <row r="37" spans="1:9" ht="31.5" customHeight="1" x14ac:dyDescent="0.45">
      <c r="A37" s="23">
        <v>24</v>
      </c>
      <c r="B37" s="24" t="s">
        <v>45</v>
      </c>
      <c r="C37" s="24" t="s">
        <v>81</v>
      </c>
      <c r="D37" s="21" t="s">
        <v>34</v>
      </c>
      <c r="E37" s="23" t="str">
        <f t="shared" si="0"/>
        <v/>
      </c>
      <c r="F37" s="21"/>
      <c r="G37" s="25"/>
      <c r="H37" s="25"/>
      <c r="I37" s="26"/>
    </row>
    <row r="38" spans="1:9" ht="31.5" customHeight="1" x14ac:dyDescent="0.45">
      <c r="A38" s="23">
        <v>25</v>
      </c>
      <c r="B38" s="24" t="s">
        <v>46</v>
      </c>
      <c r="C38" s="24" t="s">
        <v>82</v>
      </c>
      <c r="D38" s="21" t="s">
        <v>34</v>
      </c>
      <c r="E38" s="23" t="str">
        <f t="shared" si="0"/>
        <v/>
      </c>
      <c r="F38" s="21"/>
      <c r="G38" s="25"/>
      <c r="H38" s="25"/>
      <c r="I38" s="26"/>
    </row>
    <row r="39" spans="1:9" ht="31.5" customHeight="1" x14ac:dyDescent="0.45">
      <c r="A39" s="23">
        <v>26</v>
      </c>
      <c r="B39" s="24" t="s">
        <v>46</v>
      </c>
      <c r="C39" s="24" t="s">
        <v>83</v>
      </c>
      <c r="D39" s="21" t="s">
        <v>34</v>
      </c>
      <c r="E39" s="23" t="str">
        <f t="shared" si="0"/>
        <v/>
      </c>
      <c r="F39" s="21"/>
      <c r="G39" s="25"/>
      <c r="H39" s="25"/>
      <c r="I39" s="26"/>
    </row>
    <row r="40" spans="1:9" ht="31.5" customHeight="1" x14ac:dyDescent="0.45">
      <c r="A40" s="23">
        <v>27</v>
      </c>
      <c r="B40" s="24" t="s">
        <v>46</v>
      </c>
      <c r="C40" s="24" t="s">
        <v>84</v>
      </c>
      <c r="D40" s="21" t="s">
        <v>34</v>
      </c>
      <c r="E40" s="23" t="str">
        <f t="shared" si="0"/>
        <v/>
      </c>
      <c r="F40" s="21"/>
      <c r="G40" s="25"/>
      <c r="H40" s="25"/>
      <c r="I40" s="26"/>
    </row>
    <row r="41" spans="1:9" ht="31.5" customHeight="1" x14ac:dyDescent="0.45">
      <c r="A41" s="23">
        <v>28</v>
      </c>
      <c r="B41" s="24" t="s">
        <v>46</v>
      </c>
      <c r="C41" s="24" t="s">
        <v>85</v>
      </c>
      <c r="D41" s="21" t="s">
        <v>34</v>
      </c>
      <c r="E41" s="23" t="str">
        <f t="shared" si="0"/>
        <v/>
      </c>
      <c r="F41" s="21"/>
      <c r="G41" s="25"/>
      <c r="H41" s="25"/>
      <c r="I41" s="26"/>
    </row>
    <row r="42" spans="1:9" ht="31.5" customHeight="1" x14ac:dyDescent="0.45">
      <c r="A42" s="23">
        <v>29</v>
      </c>
      <c r="B42" s="24" t="s">
        <v>46</v>
      </c>
      <c r="C42" s="24" t="s">
        <v>86</v>
      </c>
      <c r="D42" s="21" t="s">
        <v>34</v>
      </c>
      <c r="E42" s="23" t="str">
        <f t="shared" si="0"/>
        <v/>
      </c>
      <c r="F42" s="21"/>
      <c r="G42" s="25"/>
      <c r="H42" s="25"/>
      <c r="I42" s="26"/>
    </row>
    <row r="43" spans="1:9" ht="31.5" customHeight="1" x14ac:dyDescent="0.45">
      <c r="A43" s="23">
        <v>30</v>
      </c>
      <c r="B43" s="24" t="s">
        <v>46</v>
      </c>
      <c r="C43" s="24" t="s">
        <v>87</v>
      </c>
      <c r="D43" s="21" t="s">
        <v>34</v>
      </c>
      <c r="E43" s="23" t="str">
        <f t="shared" si="0"/>
        <v/>
      </c>
      <c r="F43" s="21"/>
      <c r="G43" s="25"/>
      <c r="H43" s="25"/>
      <c r="I43" s="26"/>
    </row>
    <row r="44" spans="1:9" ht="31.5" customHeight="1" x14ac:dyDescent="0.45">
      <c r="A44" s="23">
        <v>31</v>
      </c>
      <c r="B44" s="24" t="s">
        <v>46</v>
      </c>
      <c r="C44" s="24" t="s">
        <v>88</v>
      </c>
      <c r="D44" s="21" t="s">
        <v>34</v>
      </c>
      <c r="E44" s="23" t="str">
        <f t="shared" si="0"/>
        <v/>
      </c>
      <c r="F44" s="21"/>
      <c r="G44" s="25"/>
      <c r="H44" s="25"/>
      <c r="I44" s="26"/>
    </row>
    <row r="47" spans="1:9" x14ac:dyDescent="0.45">
      <c r="A47" s="10" t="s">
        <v>28</v>
      </c>
    </row>
  </sheetData>
  <autoFilter ref="A13:I44" xr:uid="{00000000-0009-0000-0000-000002000000}"/>
  <mergeCells count="1">
    <mergeCell ref="A11:E11"/>
  </mergeCells>
  <dataValidations count="1">
    <dataValidation type="list" allowBlank="1" sqref="D14:D44" xr:uid="{00000000-0002-0000-0200-000000000000}">
      <formula1>L_Status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17"/>
  <sheetViews>
    <sheetView showGridLines="0" zoomScaleNormal="100" workbookViewId="0">
      <selection activeCell="C14" sqref="C14"/>
    </sheetView>
  </sheetViews>
  <sheetFormatPr baseColWidth="10" defaultColWidth="8.6640625" defaultRowHeight="14.25" x14ac:dyDescent="0.45"/>
  <cols>
    <col min="1" max="1" width="26" customWidth="1"/>
  </cols>
  <sheetData>
    <row r="1" spans="1:1" ht="18.75" customHeight="1" x14ac:dyDescent="0.45"/>
    <row r="2" spans="1:1" ht="18.75" customHeight="1" x14ac:dyDescent="0.45"/>
    <row r="3" spans="1:1" ht="18.75" customHeight="1" x14ac:dyDescent="0.45"/>
    <row r="4" spans="1:1" ht="18.75" customHeight="1" x14ac:dyDescent="0.45"/>
    <row r="5" spans="1:1" ht="18.75" customHeight="1" x14ac:dyDescent="0.45"/>
    <row r="6" spans="1:1" ht="18.75" x14ac:dyDescent="0.5">
      <c r="A6" s="2" t="s">
        <v>89</v>
      </c>
    </row>
    <row r="7" spans="1:1" x14ac:dyDescent="0.45">
      <c r="A7" s="3" t="s">
        <v>90</v>
      </c>
    </row>
    <row r="8" spans="1:1" ht="3" customHeight="1" x14ac:dyDescent="0.45">
      <c r="A8" s="4"/>
    </row>
    <row r="10" spans="1:1" x14ac:dyDescent="0.45">
      <c r="A10" s="11" t="s">
        <v>53</v>
      </c>
    </row>
    <row r="11" spans="1:1" x14ac:dyDescent="0.45">
      <c r="A11" s="27" t="s">
        <v>34</v>
      </c>
    </row>
    <row r="12" spans="1:1" x14ac:dyDescent="0.45">
      <c r="A12" s="27" t="s">
        <v>35</v>
      </c>
    </row>
    <row r="13" spans="1:1" x14ac:dyDescent="0.45">
      <c r="A13" s="27" t="s">
        <v>36</v>
      </c>
    </row>
    <row r="14" spans="1:1" x14ac:dyDescent="0.45">
      <c r="A14" s="27" t="s">
        <v>37</v>
      </c>
    </row>
    <row r="17" spans="1:1" x14ac:dyDescent="0.45">
      <c r="A17" s="10" t="s">
        <v>28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Checkliste</vt:lpstr>
      <vt:lpstr>Listen</vt:lpstr>
      <vt:lpstr>Anleitung!Druckbereich</vt:lpstr>
      <vt:lpstr>Checkliste!Druckbereich</vt:lpstr>
      <vt:lpstr>Listen!Druckbereich</vt:lpstr>
      <vt:lpstr>Übersicht!Druckbereich</vt:lpstr>
      <vt:lpstr>Checkliste!Drucktitel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2026-09-09T06:05:34Z</dcterms:created>
  <dcterms:modified xsi:type="dcterms:W3CDTF">2026-09-17T15:17:24Z</dcterms:modified>
  <dc:language>en-US</dc:language>
</cp:coreProperties>
</file>